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7905" yWindow="105" windowWidth="10575" windowHeight="8895" tabRatio="753"/>
  </bookViews>
  <sheets>
    <sheet name="Deckblatt" sheetId="36" r:id="rId1"/>
    <sheet name="Startplan" sheetId="35" r:id="rId2"/>
    <sheet name="MIX" sheetId="10" r:id="rId3"/>
    <sheet name="Mannschaft" sheetId="7" r:id="rId4"/>
    <sheet name="EW-HERREN" sheetId="8" r:id="rId5"/>
    <sheet name="EW-DAMEN" sheetId="9" r:id="rId6"/>
  </sheets>
  <definedNames>
    <definedName name="_xlnm.Print_Area" localSheetId="5">'EW-DAMEN'!$A$1:$M$16</definedName>
    <definedName name="_xlnm.Print_Area" localSheetId="4">'EW-HERREN'!$A$1:$M$33</definedName>
    <definedName name="_xlnm.Print_Area" localSheetId="3">Mannschaft!$A$1:$F$42</definedName>
    <definedName name="_xlnm.Print_Area" localSheetId="2">MIX!$A$1:$G$32</definedName>
    <definedName name="_xlnm.Print_Area" localSheetId="1">Startplan!$A$1:$F$52</definedName>
    <definedName name="_xlnm.Print_Titles" localSheetId="4">'EW-HERREN'!$5:$6</definedName>
    <definedName name="_xlnm.Print_Titles" localSheetId="3">Mannschaft!$1:$3</definedName>
    <definedName name="_xlnm.Print_Titles" localSheetId="2">MIX!$1:$1</definedName>
  </definedNames>
  <calcPr calcId="145621"/>
</workbook>
</file>

<file path=xl/calcChain.xml><?xml version="1.0" encoding="utf-8"?>
<calcChain xmlns="http://schemas.openxmlformats.org/spreadsheetml/2006/main">
  <c r="S16" i="8" l="1"/>
  <c r="Z15" i="8"/>
  <c r="W15" i="8"/>
  <c r="S15" i="8"/>
  <c r="Z14" i="8"/>
  <c r="W14" i="8"/>
  <c r="S14" i="8"/>
  <c r="Z12" i="8"/>
  <c r="W12" i="8"/>
  <c r="S12" i="8"/>
  <c r="Z10" i="8"/>
  <c r="W10" i="8"/>
  <c r="S10" i="8"/>
  <c r="Z13" i="8"/>
  <c r="W13" i="8"/>
  <c r="S13" i="8"/>
  <c r="Z11" i="8"/>
  <c r="W11" i="8"/>
  <c r="S11" i="8"/>
  <c r="Z9" i="8"/>
  <c r="W9" i="8"/>
  <c r="S9" i="8"/>
  <c r="Z8" i="8"/>
  <c r="W8" i="8"/>
  <c r="S8" i="8"/>
  <c r="Z10" i="9"/>
  <c r="Z9" i="9"/>
  <c r="Z12" i="9"/>
  <c r="Z11" i="9"/>
  <c r="Z13" i="9"/>
  <c r="Z14" i="9"/>
  <c r="Z15" i="9"/>
  <c r="Z8" i="9"/>
  <c r="W15" i="9"/>
  <c r="W14" i="9"/>
  <c r="W13" i="9"/>
  <c r="W11" i="9"/>
  <c r="W12" i="9"/>
  <c r="W9" i="9"/>
  <c r="W10" i="9"/>
  <c r="W8" i="9"/>
  <c r="S11" i="9"/>
  <c r="S13" i="9"/>
  <c r="S14" i="9"/>
  <c r="S15" i="9"/>
  <c r="S16" i="9"/>
  <c r="S8" i="9"/>
  <c r="C33" i="8"/>
  <c r="C32" i="8"/>
  <c r="C28" i="8"/>
  <c r="C25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8" i="9"/>
  <c r="A9" i="9" s="1"/>
  <c r="A10" i="9" s="1"/>
  <c r="A11" i="9" s="1"/>
  <c r="A12" i="9" s="1"/>
  <c r="A13" i="9" s="1"/>
  <c r="A14" i="9" s="1"/>
  <c r="A15" i="9" s="1"/>
  <c r="A16" i="9" s="1"/>
  <c r="F32" i="8"/>
  <c r="M32" i="8" s="1"/>
  <c r="F25" i="8"/>
  <c r="F28" i="8"/>
  <c r="M28" i="8" s="1"/>
  <c r="F33" i="8"/>
  <c r="M33" i="8" s="1"/>
  <c r="D41" i="7"/>
  <c r="E32" i="8" s="1"/>
  <c r="D40" i="7"/>
  <c r="E25" i="8" s="1"/>
  <c r="L25" i="8" s="1"/>
  <c r="D38" i="7"/>
  <c r="E28" i="8" s="1"/>
  <c r="L28" i="8" s="1"/>
  <c r="D37" i="7"/>
  <c r="E33" i="8" s="1"/>
  <c r="L33" i="8" s="1"/>
  <c r="D32" i="8"/>
  <c r="D25" i="8"/>
  <c r="D28" i="8"/>
  <c r="K28" i="8" s="1"/>
  <c r="D33" i="8"/>
  <c r="K33" i="8" s="1"/>
  <c r="B41" i="7"/>
  <c r="B32" i="8" s="1"/>
  <c r="B40" i="7"/>
  <c r="B25" i="8" s="1"/>
  <c r="B38" i="7"/>
  <c r="B28" i="8" s="1"/>
  <c r="B37" i="7"/>
  <c r="B33" i="8" s="1"/>
  <c r="I33" i="8"/>
  <c r="I28" i="8"/>
  <c r="M25" i="8"/>
  <c r="I25" i="8"/>
  <c r="K25" i="8"/>
  <c r="I32" i="8"/>
  <c r="K32" i="8"/>
  <c r="B39" i="7"/>
  <c r="B36" i="7"/>
  <c r="F42" i="7"/>
  <c r="E42" i="7"/>
  <c r="C42" i="7"/>
  <c r="D39" i="7"/>
  <c r="D36" i="7"/>
  <c r="D11" i="10"/>
  <c r="C9" i="9" s="1"/>
  <c r="D10" i="10"/>
  <c r="C26" i="10"/>
  <c r="C27" i="10"/>
  <c r="B14" i="9" s="1"/>
  <c r="C11" i="10"/>
  <c r="B9" i="9" s="1"/>
  <c r="C10" i="10"/>
  <c r="E1" i="10"/>
  <c r="F1" i="7"/>
  <c r="I24" i="8"/>
  <c r="I31" i="8"/>
  <c r="I20" i="8"/>
  <c r="I19" i="8"/>
  <c r="I11" i="8"/>
  <c r="I8" i="8"/>
  <c r="I15" i="8"/>
  <c r="I21" i="8"/>
  <c r="I27" i="8"/>
  <c r="I12" i="8"/>
  <c r="I17" i="8"/>
  <c r="I14" i="8"/>
  <c r="I9" i="8"/>
  <c r="I16" i="8"/>
  <c r="I10" i="8"/>
  <c r="I13" i="8"/>
  <c r="E12" i="7"/>
  <c r="E32" i="7"/>
  <c r="E22" i="7"/>
  <c r="B14" i="7"/>
  <c r="C12" i="8" s="1"/>
  <c r="D35" i="35"/>
  <c r="F35" i="35"/>
  <c r="C35" i="35"/>
  <c r="E32" i="35"/>
  <c r="C32" i="35"/>
  <c r="D32" i="35"/>
  <c r="F29" i="35"/>
  <c r="D29" i="35"/>
  <c r="E29" i="35"/>
  <c r="C26" i="35"/>
  <c r="E26" i="35"/>
  <c r="F26" i="35"/>
  <c r="F23" i="35"/>
  <c r="C23" i="35"/>
  <c r="D23" i="35"/>
  <c r="B24" i="7"/>
  <c r="C8" i="9" s="1"/>
  <c r="B4" i="7"/>
  <c r="C16" i="8" s="1"/>
  <c r="B31" i="7"/>
  <c r="B11" i="7"/>
  <c r="B21" i="7"/>
  <c r="B17" i="8" s="1"/>
  <c r="D11" i="7"/>
  <c r="D9" i="7"/>
  <c r="E16" i="8" s="1"/>
  <c r="L16" i="8" s="1"/>
  <c r="D7" i="7"/>
  <c r="D31" i="7"/>
  <c r="D29" i="7"/>
  <c r="D27" i="7"/>
  <c r="E8" i="9" s="1"/>
  <c r="L8" i="9" s="1"/>
  <c r="D20" i="7"/>
  <c r="D18" i="7"/>
  <c r="E21" i="8" s="1"/>
  <c r="L21" i="8" s="1"/>
  <c r="D17" i="7"/>
  <c r="D10" i="7"/>
  <c r="D8" i="7"/>
  <c r="D6" i="7"/>
  <c r="D12" i="7" s="1"/>
  <c r="D30" i="7"/>
  <c r="D28" i="7"/>
  <c r="E31" i="8" s="1"/>
  <c r="L31" i="8" s="1"/>
  <c r="D26" i="7"/>
  <c r="E16" i="9" s="1"/>
  <c r="L16" i="9" s="1"/>
  <c r="C12" i="7"/>
  <c r="C32" i="7"/>
  <c r="D16" i="7"/>
  <c r="D19" i="7"/>
  <c r="D21" i="7"/>
  <c r="C22" i="7"/>
  <c r="F12" i="7"/>
  <c r="F32" i="7"/>
  <c r="F22" i="7"/>
  <c r="B10" i="7"/>
  <c r="B10" i="8" s="1"/>
  <c r="B7" i="7"/>
  <c r="F15" i="10"/>
  <c r="F31" i="10"/>
  <c r="C19" i="10"/>
  <c r="B13" i="9" s="1"/>
  <c r="F19" i="10"/>
  <c r="C7" i="10"/>
  <c r="C31" i="10"/>
  <c r="B15" i="9" s="1"/>
  <c r="C6" i="10"/>
  <c r="B18" i="8" s="1"/>
  <c r="I30" i="8"/>
  <c r="I29" i="8"/>
  <c r="I26" i="8"/>
  <c r="I23" i="8"/>
  <c r="I22" i="8"/>
  <c r="I18" i="8"/>
  <c r="D15" i="8"/>
  <c r="K15" i="8" s="1"/>
  <c r="C30" i="10"/>
  <c r="B24" i="8" s="1"/>
  <c r="C23" i="10"/>
  <c r="B11" i="9" s="1"/>
  <c r="C22" i="10"/>
  <c r="B30" i="8" s="1"/>
  <c r="B16" i="7"/>
  <c r="B8" i="8" s="1"/>
  <c r="B6" i="7"/>
  <c r="B14" i="8" s="1"/>
  <c r="C1" i="9"/>
  <c r="C1" i="8"/>
  <c r="C1" i="10"/>
  <c r="B1" i="7"/>
  <c r="K1" i="9"/>
  <c r="K1" i="8"/>
  <c r="D19" i="10"/>
  <c r="C13" i="9" s="1"/>
  <c r="F15" i="9"/>
  <c r="M15" i="9" s="1"/>
  <c r="E15" i="9"/>
  <c r="I15" i="9"/>
  <c r="D15" i="9"/>
  <c r="K15" i="9" s="1"/>
  <c r="D31" i="10"/>
  <c r="C15" i="9" s="1"/>
  <c r="D27" i="10"/>
  <c r="C14" i="9" s="1"/>
  <c r="F14" i="9"/>
  <c r="M14" i="9" s="1"/>
  <c r="F27" i="10"/>
  <c r="E13" i="9"/>
  <c r="E14" i="9"/>
  <c r="I14" i="9"/>
  <c r="D14" i="9"/>
  <c r="K14" i="9" s="1"/>
  <c r="F11" i="9"/>
  <c r="M11" i="9" s="1"/>
  <c r="F23" i="10"/>
  <c r="E11" i="9" s="1"/>
  <c r="L11" i="9" s="1"/>
  <c r="I11" i="9"/>
  <c r="D11" i="9"/>
  <c r="K11" i="9" s="1"/>
  <c r="D15" i="10"/>
  <c r="C12" i="9" s="1"/>
  <c r="D23" i="10"/>
  <c r="C11" i="9" s="1"/>
  <c r="C15" i="10"/>
  <c r="B12" i="9" s="1"/>
  <c r="F13" i="9"/>
  <c r="M13" i="9" s="1"/>
  <c r="I13" i="9"/>
  <c r="D13" i="9"/>
  <c r="K13" i="9" s="1"/>
  <c r="D7" i="10"/>
  <c r="C10" i="9" s="1"/>
  <c r="F12" i="9"/>
  <c r="M12" i="9" s="1"/>
  <c r="F11" i="10"/>
  <c r="F7" i="10"/>
  <c r="E9" i="9"/>
  <c r="I9" i="9"/>
  <c r="E12" i="9"/>
  <c r="I12" i="9"/>
  <c r="D12" i="9"/>
  <c r="K12" i="9" s="1"/>
  <c r="F9" i="9"/>
  <c r="M9" i="9" s="1"/>
  <c r="D9" i="9"/>
  <c r="K9" i="9" s="1"/>
  <c r="F10" i="9"/>
  <c r="M10" i="9" s="1"/>
  <c r="E10" i="9"/>
  <c r="L10" i="9" s="1"/>
  <c r="I10" i="9"/>
  <c r="D10" i="9"/>
  <c r="K10" i="9" s="1"/>
  <c r="B10" i="9"/>
  <c r="F22" i="10"/>
  <c r="E30" i="8" s="1"/>
  <c r="L30" i="8" s="1"/>
  <c r="D18" i="10"/>
  <c r="C26" i="8" s="1"/>
  <c r="D30" i="10"/>
  <c r="D14" i="10"/>
  <c r="C29" i="8" s="1"/>
  <c r="D26" i="10"/>
  <c r="C23" i="8" s="1"/>
  <c r="D6" i="10"/>
  <c r="C18" i="8" s="1"/>
  <c r="D22" i="10"/>
  <c r="C30" i="8" s="1"/>
  <c r="C18" i="10"/>
  <c r="C14" i="10"/>
  <c r="B29" i="8" s="1"/>
  <c r="F10" i="10"/>
  <c r="F14" i="10"/>
  <c r="F6" i="10"/>
  <c r="E18" i="8" s="1"/>
  <c r="L18" i="8" s="1"/>
  <c r="C24" i="8"/>
  <c r="C22" i="8"/>
  <c r="B23" i="8"/>
  <c r="B26" i="8"/>
  <c r="B22" i="8"/>
  <c r="F18" i="8"/>
  <c r="M18" i="8" s="1"/>
  <c r="D18" i="8"/>
  <c r="K18" i="8" s="1"/>
  <c r="G24" i="10"/>
  <c r="F24" i="10"/>
  <c r="E24" i="10"/>
  <c r="F18" i="10"/>
  <c r="F24" i="8"/>
  <c r="M24" i="8" s="1"/>
  <c r="F30" i="10"/>
  <c r="E24" i="8" s="1"/>
  <c r="L24" i="8" s="1"/>
  <c r="D24" i="8"/>
  <c r="K24" i="8" s="1"/>
  <c r="F23" i="8"/>
  <c r="M23" i="8" s="1"/>
  <c r="F26" i="10"/>
  <c r="E23" i="8" s="1"/>
  <c r="L23" i="8" s="1"/>
  <c r="D23" i="8"/>
  <c r="K23" i="8" s="1"/>
  <c r="F30" i="8"/>
  <c r="M30" i="8" s="1"/>
  <c r="D30" i="8"/>
  <c r="K30" i="8" s="1"/>
  <c r="F26" i="8"/>
  <c r="M26" i="8" s="1"/>
  <c r="E26" i="8"/>
  <c r="L26" i="8" s="1"/>
  <c r="D26" i="8"/>
  <c r="K26" i="8" s="1"/>
  <c r="F29" i="8"/>
  <c r="M29" i="8" s="1"/>
  <c r="E22" i="8"/>
  <c r="E29" i="8"/>
  <c r="L29" i="8" s="1"/>
  <c r="D29" i="8"/>
  <c r="K29" i="8" s="1"/>
  <c r="F22" i="8"/>
  <c r="M22" i="8" s="1"/>
  <c r="D22" i="8"/>
  <c r="K22" i="8" s="1"/>
  <c r="B9" i="7"/>
  <c r="B16" i="8" s="1"/>
  <c r="B29" i="7"/>
  <c r="B20" i="8" s="1"/>
  <c r="B27" i="7"/>
  <c r="B8" i="9" s="1"/>
  <c r="B20" i="7"/>
  <c r="B12" i="8" s="1"/>
  <c r="B18" i="7"/>
  <c r="B21" i="8" s="1"/>
  <c r="B17" i="7"/>
  <c r="B15" i="8" s="1"/>
  <c r="B8" i="7"/>
  <c r="B30" i="7"/>
  <c r="B19" i="8" s="1"/>
  <c r="B26" i="7"/>
  <c r="B16" i="9" s="1"/>
  <c r="B28" i="7"/>
  <c r="B31" i="8" s="1"/>
  <c r="B19" i="7"/>
  <c r="G20" i="10"/>
  <c r="F20" i="10"/>
  <c r="E20" i="10"/>
  <c r="G32" i="10"/>
  <c r="E32" i="10"/>
  <c r="G16" i="10"/>
  <c r="F16" i="10"/>
  <c r="E16" i="10"/>
  <c r="G28" i="10"/>
  <c r="E28" i="10"/>
  <c r="G12" i="10"/>
  <c r="F12" i="10"/>
  <c r="E12" i="10"/>
  <c r="G8" i="10"/>
  <c r="E8" i="10"/>
  <c r="F8" i="9"/>
  <c r="M8" i="9" s="1"/>
  <c r="D8" i="9"/>
  <c r="K8" i="9" s="1"/>
  <c r="I8" i="9"/>
  <c r="F13" i="8"/>
  <c r="M13" i="8" s="1"/>
  <c r="E13" i="8"/>
  <c r="L13" i="8" s="1"/>
  <c r="D13" i="8"/>
  <c r="K13" i="8" s="1"/>
  <c r="B13" i="8"/>
  <c r="F16" i="8"/>
  <c r="M16" i="8" s="1"/>
  <c r="D16" i="8"/>
  <c r="K16" i="8" s="1"/>
  <c r="F9" i="8"/>
  <c r="M9" i="8" s="1"/>
  <c r="E9" i="8"/>
  <c r="L9" i="8" s="1"/>
  <c r="D9" i="8"/>
  <c r="K9" i="8" s="1"/>
  <c r="B9" i="8"/>
  <c r="F17" i="8"/>
  <c r="M17" i="8" s="1"/>
  <c r="E17" i="8"/>
  <c r="L17" i="8" s="1"/>
  <c r="D17" i="8"/>
  <c r="K17" i="8" s="1"/>
  <c r="F27" i="8"/>
  <c r="M27" i="8" s="1"/>
  <c r="E27" i="8"/>
  <c r="L27" i="8" s="1"/>
  <c r="D27" i="8"/>
  <c r="K27" i="8" s="1"/>
  <c r="B27" i="8"/>
  <c r="F15" i="8"/>
  <c r="M15" i="8" s="1"/>
  <c r="E15" i="8"/>
  <c r="L15" i="8" s="1"/>
  <c r="F19" i="8"/>
  <c r="M19" i="8" s="1"/>
  <c r="E19" i="8"/>
  <c r="D19" i="8"/>
  <c r="K19" i="8" s="1"/>
  <c r="F31" i="8"/>
  <c r="M31" i="8" s="1"/>
  <c r="D31" i="8"/>
  <c r="K31" i="8" s="1"/>
  <c r="F16" i="9"/>
  <c r="M16" i="9" s="1"/>
  <c r="D16" i="9"/>
  <c r="K16" i="9" s="1"/>
  <c r="F10" i="8"/>
  <c r="M10" i="8" s="1"/>
  <c r="E10" i="8"/>
  <c r="L10" i="8" s="1"/>
  <c r="D10" i="8"/>
  <c r="F14" i="8"/>
  <c r="M14" i="8" s="1"/>
  <c r="E14" i="8"/>
  <c r="L14" i="8" s="1"/>
  <c r="D14" i="8"/>
  <c r="K14" i="8" s="1"/>
  <c r="F12" i="8"/>
  <c r="M12" i="8" s="1"/>
  <c r="E12" i="8"/>
  <c r="L12" i="8" s="1"/>
  <c r="D12" i="8"/>
  <c r="K12" i="8" s="1"/>
  <c r="F21" i="8"/>
  <c r="M21" i="8" s="1"/>
  <c r="D21" i="8"/>
  <c r="K21" i="8" s="1"/>
  <c r="F8" i="8"/>
  <c r="M8" i="8" s="1"/>
  <c r="E8" i="8"/>
  <c r="L8" i="8" s="1"/>
  <c r="D8" i="8"/>
  <c r="K8" i="8" s="1"/>
  <c r="F11" i="8"/>
  <c r="M11" i="8" s="1"/>
  <c r="E11" i="8"/>
  <c r="L11" i="8" s="1"/>
  <c r="D11" i="8"/>
  <c r="K11" i="8" s="1"/>
  <c r="F20" i="8"/>
  <c r="E20" i="8"/>
  <c r="D20" i="8"/>
  <c r="K20" i="8" s="1"/>
  <c r="B11" i="8"/>
  <c r="I16" i="9"/>
  <c r="L19" i="8"/>
  <c r="K10" i="8"/>
  <c r="M20" i="8"/>
  <c r="L13" i="9"/>
  <c r="F8" i="10"/>
  <c r="L14" i="9"/>
  <c r="D32" i="7"/>
  <c r="L9" i="9"/>
  <c r="S12" i="9"/>
  <c r="S9" i="9"/>
  <c r="S10" i="9"/>
  <c r="C19" i="8" l="1"/>
  <c r="C11" i="8"/>
  <c r="C8" i="8"/>
  <c r="C27" i="8"/>
  <c r="C20" i="8"/>
  <c r="C15" i="8"/>
  <c r="C21" i="8"/>
  <c r="C16" i="9"/>
  <c r="C9" i="8"/>
  <c r="C17" i="8"/>
  <c r="C31" i="8"/>
  <c r="D22" i="7"/>
  <c r="L20" i="8"/>
  <c r="C14" i="8"/>
  <c r="C10" i="8"/>
  <c r="F28" i="10"/>
  <c r="F32" i="10"/>
  <c r="L22" i="8"/>
  <c r="L15" i="9"/>
  <c r="C13" i="8"/>
  <c r="D42" i="7"/>
  <c r="L32" i="8"/>
  <c r="L12" i="9"/>
</calcChain>
</file>

<file path=xl/sharedStrings.xml><?xml version="1.0" encoding="utf-8"?>
<sst xmlns="http://schemas.openxmlformats.org/spreadsheetml/2006/main" count="361" uniqueCount="119">
  <si>
    <t>Zeit</t>
  </si>
  <si>
    <t>Starter</t>
  </si>
  <si>
    <t>Schreiber</t>
  </si>
  <si>
    <t>Bahn 1/2</t>
  </si>
  <si>
    <t>Bahn 2/1</t>
  </si>
  <si>
    <t>Bahn 3/4</t>
  </si>
  <si>
    <t>Bahn 4/3</t>
  </si>
  <si>
    <t>MIXED BEWERB</t>
  </si>
  <si>
    <t>Herren</t>
  </si>
  <si>
    <t>Damen</t>
  </si>
  <si>
    <t>MANNSCHAFT</t>
  </si>
  <si>
    <t>Gesamt</t>
  </si>
  <si>
    <t>MANNSCHAFTSWERTUNG</t>
  </si>
  <si>
    <t>EINZELWERTUNG HERREN</t>
  </si>
  <si>
    <t>GESAMT</t>
  </si>
  <si>
    <t>FINALE</t>
  </si>
  <si>
    <t>VORRUNDE</t>
  </si>
  <si>
    <t>PL</t>
  </si>
  <si>
    <t>NAME</t>
  </si>
  <si>
    <t>VEREIN</t>
  </si>
  <si>
    <t>VOLLE</t>
  </si>
  <si>
    <t>ABR</t>
  </si>
  <si>
    <t>EINZELWERTUNG DAMEN</t>
  </si>
  <si>
    <t>Voll</t>
  </si>
  <si>
    <t>Abr.</t>
  </si>
  <si>
    <t>Name</t>
  </si>
  <si>
    <t>PLATZ</t>
  </si>
  <si>
    <t>VOLL</t>
  </si>
  <si>
    <t>ABR.</t>
  </si>
  <si>
    <t>GES.</t>
  </si>
  <si>
    <t>d</t>
  </si>
  <si>
    <t>3/4</t>
  </si>
  <si>
    <t>4/3</t>
  </si>
  <si>
    <t>2/1</t>
  </si>
  <si>
    <t>1/2</t>
  </si>
  <si>
    <t>Bahn</t>
  </si>
  <si>
    <t>Vorrunde</t>
  </si>
  <si>
    <t>Platz</t>
  </si>
  <si>
    <t>Finale Start</t>
  </si>
  <si>
    <t>d/h</t>
  </si>
  <si>
    <t>BAWAG PSK</t>
  </si>
  <si>
    <t>Startplan</t>
  </si>
  <si>
    <t>MIX 7</t>
  </si>
  <si>
    <t>OeNB</t>
  </si>
  <si>
    <t>h od. d</t>
  </si>
  <si>
    <t>Schnitt</t>
  </si>
  <si>
    <t>h</t>
  </si>
  <si>
    <t>MAHR Alfred</t>
  </si>
  <si>
    <t>MAHR Helga</t>
  </si>
  <si>
    <t>ZOFFMANN Johann</t>
  </si>
  <si>
    <t>SIMULAK Christian</t>
  </si>
  <si>
    <t>SIMULAK Josef</t>
  </si>
  <si>
    <t>RISNAR Leopold</t>
  </si>
  <si>
    <t>SEIDL Johann</t>
  </si>
  <si>
    <t>KÖNIG Brigitte</t>
  </si>
  <si>
    <t>SIMULAK Silvia</t>
  </si>
  <si>
    <t>FRANZ Horst</t>
  </si>
  <si>
    <t>FEDERHOFER Hans</t>
  </si>
  <si>
    <t>KLOIBER Doris</t>
  </si>
  <si>
    <t>ROTT Daniela</t>
  </si>
  <si>
    <t>THÜRINGER Carol</t>
  </si>
  <si>
    <t>PETERS Peter</t>
  </si>
  <si>
    <t>ROTT Peter</t>
  </si>
  <si>
    <t>WUSTINGER Herbert</t>
  </si>
  <si>
    <t>HABITZL Walter</t>
  </si>
  <si>
    <t>KAHR Josef</t>
  </si>
  <si>
    <t>NIKIC Goran</t>
  </si>
  <si>
    <t>PRESSL Hannes</t>
  </si>
  <si>
    <t>PFEIFFER Gerhard</t>
  </si>
  <si>
    <t>PFEIFFER Thomas</t>
  </si>
  <si>
    <t>KOCH Erwin</t>
  </si>
  <si>
    <t>BRUCKNER Johann</t>
  </si>
  <si>
    <t>MARCHART Richard</t>
  </si>
  <si>
    <t>KOCH Maximilian</t>
  </si>
  <si>
    <t>SWATOSCH Patrick</t>
  </si>
  <si>
    <t>KOCH Gabriele</t>
  </si>
  <si>
    <t>MARASS Siegfried</t>
  </si>
  <si>
    <t>RATH Dominik</t>
  </si>
  <si>
    <t>Bahn 1-2 Herren</t>
  </si>
  <si>
    <t>Bahn 3-4 Damen</t>
  </si>
  <si>
    <t>40. Wiener Bankenturnier</t>
  </si>
  <si>
    <t>Wiener Bankenmeister ENTSCHEIDUNG</t>
  </si>
  <si>
    <t>Damen + Herren</t>
  </si>
  <si>
    <t>KEFEDER Inge</t>
  </si>
  <si>
    <t>KEFEDER Rudi</t>
  </si>
  <si>
    <t>MAHR Silvia</t>
  </si>
  <si>
    <t>BA</t>
  </si>
  <si>
    <t>MIX</t>
  </si>
  <si>
    <t>MIX Paar - Bewerb</t>
  </si>
  <si>
    <t>CAPAR Markus</t>
  </si>
  <si>
    <t>x</t>
  </si>
  <si>
    <t>j</t>
  </si>
  <si>
    <t>n</t>
  </si>
  <si>
    <t>2.</t>
  </si>
  <si>
    <t>3.</t>
  </si>
  <si>
    <t>4.</t>
  </si>
  <si>
    <t>1.</t>
  </si>
  <si>
    <t>5.) 383</t>
  </si>
  <si>
    <t>1.) 433</t>
  </si>
  <si>
    <t>2.) 419</t>
  </si>
  <si>
    <t>3.) 405</t>
  </si>
  <si>
    <t>4.) 389</t>
  </si>
  <si>
    <t>1.) 460</t>
  </si>
  <si>
    <t>3.) 450</t>
  </si>
  <si>
    <t>2.) 456</t>
  </si>
  <si>
    <t>4.) 444</t>
  </si>
  <si>
    <t>5.) 442</t>
  </si>
  <si>
    <t>6.) 440</t>
  </si>
  <si>
    <t>7.) 437</t>
  </si>
  <si>
    <t>8.) 434</t>
  </si>
  <si>
    <t>MIX  OeNB</t>
  </si>
  <si>
    <t>MIX BAWAG/PSK</t>
  </si>
  <si>
    <t>j od. n</t>
  </si>
  <si>
    <t>7.) 362</t>
  </si>
  <si>
    <t>8.) 344</t>
  </si>
  <si>
    <t>9.) 322</t>
  </si>
  <si>
    <t>MIX (BAWAG/PSK - OeNB)</t>
  </si>
  <si>
    <t xml:space="preserve"> OeNB</t>
  </si>
  <si>
    <t>BAWAG/PSK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</si>
</sst>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0.0"/>
    <numFmt numFmtId="166" formatCode="[$-C07]d/mmmm\ yyyy;@"/>
  </numFmts>
  <fonts count="45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24"/>
      <color indexed="17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20"/>
      <color indexed="17"/>
      <name val="Arial"/>
      <family val="2"/>
    </font>
    <font>
      <b/>
      <sz val="18"/>
      <color indexed="8"/>
      <name val="Arial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sz val="16"/>
      <color indexed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color indexed="20"/>
      <name val="Arial"/>
      <family val="2"/>
    </font>
    <font>
      <sz val="20"/>
      <color indexed="8"/>
      <name val="Arial"/>
      <family val="2"/>
    </font>
    <font>
      <sz val="12"/>
      <color indexed="12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2"/>
      <color indexed="8"/>
      <name val="Arial"/>
      <family val="2"/>
    </font>
    <font>
      <sz val="14"/>
      <color indexed="20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sz val="16"/>
      <color indexed="8"/>
      <name val="Arial"/>
      <family val="2"/>
    </font>
    <font>
      <b/>
      <sz val="20"/>
      <color indexed="8"/>
      <name val="Arial"/>
      <family val="2"/>
    </font>
    <font>
      <sz val="14"/>
      <name val="Arial"/>
      <family val="2"/>
    </font>
    <font>
      <b/>
      <sz val="2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8"/>
      <color indexed="10"/>
      <name val="Arial"/>
      <family val="2"/>
    </font>
    <font>
      <sz val="10"/>
      <color indexed="17"/>
      <name val="Arial"/>
      <family val="2"/>
    </font>
    <font>
      <sz val="16"/>
      <color indexed="17"/>
      <name val="Arial"/>
      <family val="2"/>
    </font>
    <font>
      <sz val="16"/>
      <color indexed="12"/>
      <name val="Arial"/>
      <family val="2"/>
    </font>
    <font>
      <sz val="13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medium">
        <color indexed="64"/>
      </right>
      <top style="thick">
        <color indexed="10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463">
    <xf numFmtId="0" fontId="0" fillId="0" borderId="0" xfId="0"/>
    <xf numFmtId="0" fontId="2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0" xfId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2" fillId="0" borderId="0" xfId="0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 applyBorder="1" applyAlignment="1">
      <alignment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49" fontId="18" fillId="0" borderId="4" xfId="2" applyNumberFormat="1" applyFont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" fillId="0" borderId="0" xfId="2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29" fillId="0" borderId="5" xfId="2" applyFont="1" applyFill="1" applyBorder="1" applyAlignment="1">
      <alignment horizontal="left" vertical="center"/>
    </xf>
    <xf numFmtId="0" fontId="29" fillId="0" borderId="5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29" fillId="0" borderId="11" xfId="2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1" xfId="2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2" applyFill="1" applyAlignment="1">
      <alignment vertical="center"/>
    </xf>
    <xf numFmtId="0" fontId="35" fillId="0" borderId="0" xfId="0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37" fillId="0" borderId="0" xfId="2" applyFont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15" xfId="2" applyFont="1" applyFill="1" applyBorder="1" applyAlignment="1">
      <alignment horizontal="center" vertical="center"/>
    </xf>
    <xf numFmtId="0" fontId="9" fillId="0" borderId="0" xfId="1" applyFill="1" applyAlignment="1">
      <alignment vertical="center"/>
    </xf>
    <xf numFmtId="0" fontId="30" fillId="3" borderId="16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0" fillId="5" borderId="17" xfId="3" applyFont="1" applyFill="1" applyBorder="1" applyAlignment="1">
      <alignment horizontal="center" vertical="center"/>
    </xf>
    <xf numFmtId="0" fontId="3" fillId="5" borderId="18" xfId="3" applyFont="1" applyFill="1" applyBorder="1" applyAlignment="1">
      <alignment horizontal="center" vertical="center"/>
    </xf>
    <xf numFmtId="0" fontId="3" fillId="6" borderId="3" xfId="3" applyFont="1" applyFill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vertical="center"/>
    </xf>
    <xf numFmtId="0" fontId="29" fillId="0" borderId="23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2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29" fillId="0" borderId="5" xfId="2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3" fillId="5" borderId="29" xfId="2" applyFont="1" applyFill="1" applyBorder="1" applyAlignment="1">
      <alignment horizontal="left" vertical="center"/>
    </xf>
    <xf numFmtId="0" fontId="29" fillId="0" borderId="0" xfId="2" applyFont="1" applyBorder="1" applyAlignment="1">
      <alignment horizontal="center" vertical="center"/>
    </xf>
    <xf numFmtId="0" fontId="13" fillId="3" borderId="29" xfId="2" applyFont="1" applyFill="1" applyBorder="1" applyAlignment="1">
      <alignment horizontal="left" vertical="center"/>
    </xf>
    <xf numFmtId="0" fontId="28" fillId="5" borderId="29" xfId="2" applyFont="1" applyFill="1" applyBorder="1" applyAlignment="1">
      <alignment horizontal="right" vertical="center"/>
    </xf>
    <xf numFmtId="0" fontId="28" fillId="3" borderId="29" xfId="2" applyFont="1" applyFill="1" applyBorder="1" applyAlignment="1">
      <alignment horizontal="right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29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29" fillId="0" borderId="11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8" fillId="0" borderId="5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165" fontId="8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5" fillId="0" borderId="35" xfId="2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3" fillId="7" borderId="37" xfId="3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18" fillId="0" borderId="38" xfId="2" applyFont="1" applyBorder="1" applyAlignment="1">
      <alignment vertical="center"/>
    </xf>
    <xf numFmtId="49" fontId="18" fillId="0" borderId="10" xfId="2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left" vertical="center"/>
    </xf>
    <xf numFmtId="0" fontId="29" fillId="0" borderId="11" xfId="2" applyFont="1" applyBorder="1" applyAlignment="1">
      <alignment horizontal="center" vertical="center"/>
    </xf>
    <xf numFmtId="0" fontId="18" fillId="0" borderId="13" xfId="2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2" fontId="32" fillId="5" borderId="29" xfId="2" applyNumberFormat="1" applyFont="1" applyFill="1" applyBorder="1" applyAlignment="1">
      <alignment horizontal="centerContinuous" vertical="center"/>
    </xf>
    <xf numFmtId="2" fontId="32" fillId="5" borderId="39" xfId="2" applyNumberFormat="1" applyFont="1" applyFill="1" applyBorder="1" applyAlignment="1">
      <alignment horizontal="center" vertical="center"/>
    </xf>
    <xf numFmtId="0" fontId="29" fillId="0" borderId="40" xfId="2" applyFont="1" applyFill="1" applyBorder="1" applyAlignment="1">
      <alignment horizontal="center" vertical="center"/>
    </xf>
    <xf numFmtId="0" fontId="29" fillId="0" borderId="41" xfId="2" applyFont="1" applyFill="1" applyBorder="1" applyAlignment="1">
      <alignment horizontal="center" vertical="center"/>
    </xf>
    <xf numFmtId="0" fontId="29" fillId="0" borderId="41" xfId="2" applyFont="1" applyBorder="1" applyAlignment="1">
      <alignment horizontal="center" vertical="center"/>
    </xf>
    <xf numFmtId="49" fontId="18" fillId="0" borderId="42" xfId="2" applyNumberFormat="1" applyFont="1" applyBorder="1" applyAlignment="1">
      <alignment horizontal="center" vertical="center"/>
    </xf>
    <xf numFmtId="49" fontId="18" fillId="0" borderId="43" xfId="2" applyNumberFormat="1" applyFont="1" applyBorder="1" applyAlignment="1">
      <alignment horizontal="left" vertical="center"/>
    </xf>
    <xf numFmtId="2" fontId="39" fillId="0" borderId="39" xfId="2" applyNumberFormat="1" applyFont="1" applyFill="1" applyBorder="1" applyAlignment="1">
      <alignment horizontal="center" vertical="center"/>
    </xf>
    <xf numFmtId="2" fontId="29" fillId="0" borderId="12" xfId="2" applyNumberFormat="1" applyFont="1" applyFill="1" applyBorder="1" applyAlignment="1">
      <alignment horizontal="center" vertical="center"/>
    </xf>
    <xf numFmtId="2" fontId="29" fillId="0" borderId="6" xfId="2" applyNumberFormat="1" applyFont="1" applyFill="1" applyBorder="1" applyAlignment="1">
      <alignment horizontal="center" vertical="center"/>
    </xf>
    <xf numFmtId="49" fontId="18" fillId="0" borderId="43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vertical="center"/>
    </xf>
    <xf numFmtId="2" fontId="32" fillId="3" borderId="29" xfId="2" applyNumberFormat="1" applyFont="1" applyFill="1" applyBorder="1" applyAlignment="1">
      <alignment horizontal="centerContinuous" vertical="center"/>
    </xf>
    <xf numFmtId="2" fontId="32" fillId="3" borderId="39" xfId="2" applyNumberFormat="1" applyFont="1" applyFill="1" applyBorder="1" applyAlignment="1">
      <alignment horizontal="center" vertical="center"/>
    </xf>
    <xf numFmtId="0" fontId="30" fillId="7" borderId="44" xfId="3" applyFont="1" applyFill="1" applyBorder="1" applyAlignment="1">
      <alignment horizontal="center" vertical="center"/>
    </xf>
    <xf numFmtId="0" fontId="3" fillId="5" borderId="37" xfId="3" applyFont="1" applyFill="1" applyBorder="1" applyAlignment="1">
      <alignment horizontal="center" vertical="center"/>
    </xf>
    <xf numFmtId="0" fontId="30" fillId="6" borderId="16" xfId="3" applyFont="1" applyFill="1" applyBorder="1" applyAlignment="1">
      <alignment horizontal="center" vertical="center"/>
    </xf>
    <xf numFmtId="0" fontId="30" fillId="5" borderId="45" xfId="3" applyFont="1" applyFill="1" applyBorder="1" applyAlignment="1">
      <alignment horizontal="center" vertical="center"/>
    </xf>
    <xf numFmtId="0" fontId="30" fillId="8" borderId="16" xfId="3" applyFont="1" applyFill="1" applyBorder="1" applyAlignment="1">
      <alignment horizontal="center" vertical="center"/>
    </xf>
    <xf numFmtId="0" fontId="30" fillId="9" borderId="44" xfId="3" applyFont="1" applyFill="1" applyBorder="1" applyAlignment="1">
      <alignment horizontal="center" vertical="center"/>
    </xf>
    <xf numFmtId="0" fontId="30" fillId="10" borderId="16" xfId="3" applyFont="1" applyFill="1" applyBorder="1" applyAlignment="1">
      <alignment horizontal="center" vertical="center"/>
    </xf>
    <xf numFmtId="0" fontId="3" fillId="8" borderId="3" xfId="3" applyFont="1" applyFill="1" applyBorder="1" applyAlignment="1">
      <alignment horizontal="center" vertical="center"/>
    </xf>
    <xf numFmtId="0" fontId="3" fillId="9" borderId="37" xfId="3" applyFont="1" applyFill="1" applyBorder="1" applyAlignment="1">
      <alignment horizontal="center" vertical="center"/>
    </xf>
    <xf numFmtId="0" fontId="3" fillId="10" borderId="3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1" fontId="13" fillId="3" borderId="43" xfId="2" applyNumberFormat="1" applyFont="1" applyFill="1" applyBorder="1" applyAlignment="1">
      <alignment horizontal="center" vertical="center"/>
    </xf>
    <xf numFmtId="0" fontId="13" fillId="5" borderId="29" xfId="2" applyFont="1" applyFill="1" applyBorder="1" applyAlignment="1">
      <alignment vertical="center"/>
    </xf>
    <xf numFmtId="0" fontId="29" fillId="0" borderId="0" xfId="2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1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right" vertical="center"/>
    </xf>
    <xf numFmtId="2" fontId="32" fillId="0" borderId="0" xfId="2" applyNumberFormat="1" applyFont="1" applyFill="1" applyBorder="1" applyAlignment="1">
      <alignment horizontal="centerContinuous" vertical="center"/>
    </xf>
    <xf numFmtId="2" fontId="32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2" fontId="1" fillId="0" borderId="0" xfId="2" applyNumberForma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2" fontId="29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left" vertical="center"/>
    </xf>
    <xf numFmtId="2" fontId="39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164" fontId="5" fillId="0" borderId="46" xfId="3" applyNumberFormat="1" applyFont="1" applyFill="1" applyBorder="1" applyAlignment="1">
      <alignment vertical="center"/>
    </xf>
    <xf numFmtId="0" fontId="13" fillId="3" borderId="29" xfId="2" applyFont="1" applyFill="1" applyBorder="1" applyAlignment="1">
      <alignment vertical="center"/>
    </xf>
    <xf numFmtId="0" fontId="30" fillId="6" borderId="17" xfId="3" applyFont="1" applyFill="1" applyBorder="1" applyAlignment="1">
      <alignment horizontal="center" vertical="center"/>
    </xf>
    <xf numFmtId="0" fontId="3" fillId="6" borderId="18" xfId="3" applyFont="1" applyFill="1" applyBorder="1" applyAlignment="1">
      <alignment horizontal="center" vertical="center"/>
    </xf>
    <xf numFmtId="1" fontId="13" fillId="6" borderId="43" xfId="2" applyNumberFormat="1" applyFont="1" applyFill="1" applyBorder="1" applyAlignment="1">
      <alignment horizontal="center" vertical="center"/>
    </xf>
    <xf numFmtId="0" fontId="13" fillId="6" borderId="29" xfId="2" applyFont="1" applyFill="1" applyBorder="1" applyAlignment="1">
      <alignment vertical="center"/>
    </xf>
    <xf numFmtId="0" fontId="13" fillId="6" borderId="29" xfId="2" applyFont="1" applyFill="1" applyBorder="1" applyAlignment="1">
      <alignment horizontal="left" vertical="center"/>
    </xf>
    <xf numFmtId="0" fontId="28" fillId="6" borderId="29" xfId="2" applyFont="1" applyFill="1" applyBorder="1" applyAlignment="1">
      <alignment horizontal="right" vertical="center"/>
    </xf>
    <xf numFmtId="2" fontId="32" fillId="6" borderId="29" xfId="2" applyNumberFormat="1" applyFont="1" applyFill="1" applyBorder="1" applyAlignment="1">
      <alignment horizontal="centerContinuous" vertical="center"/>
    </xf>
    <xf numFmtId="2" fontId="32" fillId="6" borderId="39" xfId="2" applyNumberFormat="1" applyFont="1" applyFill="1" applyBorder="1" applyAlignment="1">
      <alignment horizontal="center" vertical="center"/>
    </xf>
    <xf numFmtId="0" fontId="31" fillId="3" borderId="18" xfId="3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1" fillId="0" borderId="0" xfId="2" applyFill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" fontId="20" fillId="0" borderId="8" xfId="2" applyNumberFormat="1" applyFont="1" applyFill="1" applyBorder="1" applyAlignment="1">
      <alignment horizontal="center" vertical="center"/>
    </xf>
    <xf numFmtId="0" fontId="30" fillId="5" borderId="16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18" fillId="0" borderId="38" xfId="2" applyFont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5" fillId="0" borderId="47" xfId="3" applyFont="1" applyBorder="1" applyAlignment="1">
      <alignment horizontal="center" vertical="center"/>
    </xf>
    <xf numFmtId="0" fontId="5" fillId="0" borderId="48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46" xfId="3" applyFont="1" applyFill="1" applyBorder="1" applyAlignment="1">
      <alignment horizontal="center" vertical="center"/>
    </xf>
    <xf numFmtId="0" fontId="30" fillId="5" borderId="44" xfId="3" applyFont="1" applyFill="1" applyBorder="1" applyAlignment="1">
      <alignment horizontal="center" vertical="center"/>
    </xf>
    <xf numFmtId="0" fontId="34" fillId="0" borderId="46" xfId="0" applyFont="1" applyBorder="1" applyAlignment="1">
      <alignment vertical="center"/>
    </xf>
    <xf numFmtId="0" fontId="30" fillId="0" borderId="46" xfId="3" applyFont="1" applyFill="1" applyBorder="1" applyAlignment="1">
      <alignment horizontal="center" vertical="center"/>
    </xf>
    <xf numFmtId="0" fontId="2" fillId="0" borderId="46" xfId="3" applyFont="1" applyBorder="1" applyAlignment="1">
      <alignment vertical="center"/>
    </xf>
    <xf numFmtId="0" fontId="2" fillId="0" borderId="46" xfId="3" applyFont="1" applyBorder="1" applyAlignment="1">
      <alignment horizontal="center" vertical="center"/>
    </xf>
    <xf numFmtId="2" fontId="27" fillId="0" borderId="7" xfId="3" applyNumberFormat="1" applyFont="1" applyBorder="1" applyAlignment="1">
      <alignment vertical="center"/>
    </xf>
    <xf numFmtId="2" fontId="27" fillId="0" borderId="9" xfId="3" applyNumberFormat="1" applyFont="1" applyBorder="1" applyAlignment="1">
      <alignment vertical="center"/>
    </xf>
    <xf numFmtId="0" fontId="2" fillId="0" borderId="49" xfId="3" applyFont="1" applyBorder="1" applyAlignment="1">
      <alignment horizontal="center" vertical="center"/>
    </xf>
    <xf numFmtId="166" fontId="44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64" fontId="5" fillId="0" borderId="29" xfId="3" applyNumberFormat="1" applyFont="1" applyBorder="1" applyAlignment="1">
      <alignment horizontal="center" vertical="center"/>
    </xf>
    <xf numFmtId="0" fontId="3" fillId="3" borderId="18" xfId="3" applyFont="1" applyFill="1" applyBorder="1" applyAlignment="1">
      <alignment horizontal="center" vertical="center"/>
    </xf>
    <xf numFmtId="0" fontId="3" fillId="11" borderId="3" xfId="3" applyFont="1" applyFill="1" applyBorder="1" applyAlignment="1">
      <alignment horizontal="center" vertical="center"/>
    </xf>
    <xf numFmtId="0" fontId="1" fillId="5" borderId="16" xfId="3" applyFont="1" applyFill="1" applyBorder="1" applyAlignment="1">
      <alignment horizontal="center" vertical="center"/>
    </xf>
    <xf numFmtId="0" fontId="1" fillId="3" borderId="17" xfId="3" applyFont="1" applyFill="1" applyBorder="1" applyAlignment="1">
      <alignment horizontal="center" vertical="center"/>
    </xf>
    <xf numFmtId="0" fontId="1" fillId="6" borderId="16" xfId="3" applyFont="1" applyFill="1" applyBorder="1" applyAlignment="1">
      <alignment horizontal="center" vertical="center"/>
    </xf>
    <xf numFmtId="0" fontId="1" fillId="3" borderId="16" xfId="3" applyFont="1" applyFill="1" applyBorder="1" applyAlignment="1">
      <alignment horizontal="center" vertical="center"/>
    </xf>
    <xf numFmtId="0" fontId="1" fillId="5" borderId="17" xfId="3" applyFont="1" applyFill="1" applyBorder="1" applyAlignment="1">
      <alignment horizontal="center" vertical="center"/>
    </xf>
    <xf numFmtId="0" fontId="1" fillId="3" borderId="50" xfId="3" applyFont="1" applyFill="1" applyBorder="1" applyAlignment="1">
      <alignment horizontal="center" vertical="center"/>
    </xf>
    <xf numFmtId="0" fontId="1" fillId="6" borderId="50" xfId="3" applyFont="1" applyFill="1" applyBorder="1" applyAlignment="1">
      <alignment horizontal="center" vertical="center"/>
    </xf>
    <xf numFmtId="0" fontId="30" fillId="5" borderId="50" xfId="3" applyFont="1" applyFill="1" applyBorder="1" applyAlignment="1">
      <alignment horizontal="center" vertical="center"/>
    </xf>
    <xf numFmtId="0" fontId="3" fillId="5" borderId="48" xfId="3" applyFont="1" applyFill="1" applyBorder="1" applyAlignment="1">
      <alignment horizontal="center" vertical="center"/>
    </xf>
    <xf numFmtId="0" fontId="30" fillId="3" borderId="50" xfId="3" applyFont="1" applyFill="1" applyBorder="1" applyAlignment="1">
      <alignment horizontal="center" vertical="center"/>
    </xf>
    <xf numFmtId="0" fontId="30" fillId="6" borderId="50" xfId="3" applyFont="1" applyFill="1" applyBorder="1" applyAlignment="1">
      <alignment horizontal="center" vertical="center"/>
    </xf>
    <xf numFmtId="0" fontId="3" fillId="6" borderId="48" xfId="3" applyFont="1" applyFill="1" applyBorder="1" applyAlignment="1">
      <alignment horizontal="center" vertical="center"/>
    </xf>
    <xf numFmtId="0" fontId="1" fillId="4" borderId="17" xfId="3" applyFont="1" applyFill="1" applyBorder="1" applyAlignment="1">
      <alignment horizontal="center" vertical="center"/>
    </xf>
    <xf numFmtId="0" fontId="1" fillId="4" borderId="16" xfId="3" applyFont="1" applyFill="1" applyBorder="1" applyAlignment="1">
      <alignment horizontal="center" vertical="center"/>
    </xf>
    <xf numFmtId="1" fontId="13" fillId="4" borderId="43" xfId="2" applyNumberFormat="1" applyFont="1" applyFill="1" applyBorder="1" applyAlignment="1">
      <alignment horizontal="center" vertical="center"/>
    </xf>
    <xf numFmtId="0" fontId="13" fillId="4" borderId="29" xfId="2" applyFont="1" applyFill="1" applyBorder="1" applyAlignment="1">
      <alignment vertical="center"/>
    </xf>
    <xf numFmtId="0" fontId="13" fillId="4" borderId="29" xfId="2" applyFont="1" applyFill="1" applyBorder="1" applyAlignment="1">
      <alignment horizontal="left" vertical="center"/>
    </xf>
    <xf numFmtId="0" fontId="28" fillId="4" borderId="29" xfId="2" applyFont="1" applyFill="1" applyBorder="1" applyAlignment="1">
      <alignment horizontal="right" vertical="center"/>
    </xf>
    <xf numFmtId="2" fontId="32" fillId="4" borderId="29" xfId="2" applyNumberFormat="1" applyFont="1" applyFill="1" applyBorder="1" applyAlignment="1">
      <alignment horizontal="centerContinuous" vertical="center"/>
    </xf>
    <xf numFmtId="2" fontId="32" fillId="4" borderId="39" xfId="2" applyNumberFormat="1" applyFont="1" applyFill="1" applyBorder="1" applyAlignment="1">
      <alignment horizontal="center" vertical="center"/>
    </xf>
    <xf numFmtId="0" fontId="3" fillId="3" borderId="48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48" xfId="3" applyFont="1" applyFill="1" applyBorder="1" applyAlignment="1">
      <alignment horizontal="center" vertical="center"/>
    </xf>
    <xf numFmtId="0" fontId="3" fillId="4" borderId="18" xfId="3" applyFont="1" applyFill="1" applyBorder="1" applyAlignment="1">
      <alignment horizontal="center" vertical="center"/>
    </xf>
    <xf numFmtId="0" fontId="30" fillId="4" borderId="16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18" fillId="0" borderId="5" xfId="2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7" fillId="0" borderId="0" xfId="1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10" fillId="0" borderId="0" xfId="2" applyNumberFormat="1" applyFont="1" applyFill="1" applyBorder="1" applyAlignment="1">
      <alignment vertical="center"/>
    </xf>
    <xf numFmtId="0" fontId="5" fillId="12" borderId="21" xfId="2" applyFont="1" applyFill="1" applyBorder="1" applyAlignment="1">
      <alignment horizontal="center" vertical="center"/>
    </xf>
    <xf numFmtId="0" fontId="5" fillId="12" borderId="5" xfId="2" applyFont="1" applyFill="1" applyBorder="1" applyAlignment="1">
      <alignment vertical="center"/>
    </xf>
    <xf numFmtId="0" fontId="5" fillId="12" borderId="5" xfId="2" applyFont="1" applyFill="1" applyBorder="1" applyAlignment="1">
      <alignment horizontal="left" vertical="center"/>
    </xf>
    <xf numFmtId="0" fontId="18" fillId="12" borderId="5" xfId="2" applyFont="1" applyFill="1" applyBorder="1" applyAlignment="1">
      <alignment horizontal="center" vertical="center"/>
    </xf>
    <xf numFmtId="0" fontId="18" fillId="12" borderId="15" xfId="2" applyFont="1" applyFill="1" applyBorder="1" applyAlignment="1">
      <alignment horizontal="center" vertical="center"/>
    </xf>
    <xf numFmtId="0" fontId="5" fillId="12" borderId="4" xfId="2" applyFont="1" applyFill="1" applyBorder="1" applyAlignment="1">
      <alignment horizontal="center" vertical="center"/>
    </xf>
    <xf numFmtId="0" fontId="5" fillId="12" borderId="5" xfId="2" applyFont="1" applyFill="1" applyBorder="1" applyAlignment="1">
      <alignment horizontal="center" vertical="center"/>
    </xf>
    <xf numFmtId="0" fontId="5" fillId="12" borderId="6" xfId="2" applyFont="1" applyFill="1" applyBorder="1" applyAlignment="1">
      <alignment horizontal="center" vertical="center"/>
    </xf>
    <xf numFmtId="0" fontId="5" fillId="12" borderId="22" xfId="2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0" fillId="3" borderId="16" xfId="3" applyFont="1" applyFill="1" applyBorder="1" applyAlignment="1">
      <alignment horizontal="center" vertical="center"/>
    </xf>
    <xf numFmtId="0" fontId="1" fillId="11" borderId="16" xfId="3" applyFont="1" applyFill="1" applyBorder="1" applyAlignment="1">
      <alignment horizontal="center" vertical="center"/>
    </xf>
    <xf numFmtId="0" fontId="30" fillId="11" borderId="17" xfId="3" applyFont="1" applyFill="1" applyBorder="1" applyAlignment="1">
      <alignment horizontal="center" vertical="center"/>
    </xf>
    <xf numFmtId="0" fontId="1" fillId="3" borderId="44" xfId="3" applyFont="1" applyFill="1" applyBorder="1" applyAlignment="1">
      <alignment horizontal="center" vertical="center"/>
    </xf>
    <xf numFmtId="0" fontId="3" fillId="6" borderId="51" xfId="3" applyFont="1" applyFill="1" applyBorder="1" applyAlignment="1">
      <alignment horizontal="center" vertical="center"/>
    </xf>
    <xf numFmtId="0" fontId="30" fillId="11" borderId="44" xfId="3" applyFont="1" applyFill="1" applyBorder="1" applyAlignment="1">
      <alignment horizontal="center" vertical="center"/>
    </xf>
    <xf numFmtId="0" fontId="3" fillId="11" borderId="52" xfId="3" applyFont="1" applyFill="1" applyBorder="1" applyAlignment="1">
      <alignment horizontal="center" vertical="center"/>
    </xf>
    <xf numFmtId="0" fontId="30" fillId="11" borderId="16" xfId="3" applyFont="1" applyFill="1" applyBorder="1" applyAlignment="1">
      <alignment horizontal="center" vertical="center"/>
    </xf>
    <xf numFmtId="0" fontId="3" fillId="11" borderId="51" xfId="3" applyFont="1" applyFill="1" applyBorder="1" applyAlignment="1">
      <alignment horizontal="center" vertical="center"/>
    </xf>
    <xf numFmtId="0" fontId="3" fillId="11" borderId="1" xfId="3" applyFont="1" applyFill="1" applyBorder="1" applyAlignment="1">
      <alignment vertical="center"/>
    </xf>
    <xf numFmtId="0" fontId="3" fillId="6" borderId="1" xfId="3" applyFont="1" applyFill="1" applyBorder="1" applyAlignment="1">
      <alignment vertical="center"/>
    </xf>
    <xf numFmtId="0" fontId="3" fillId="11" borderId="2" xfId="3" applyFont="1" applyFill="1" applyBorder="1" applyAlignment="1">
      <alignment vertical="center"/>
    </xf>
    <xf numFmtId="0" fontId="30" fillId="3" borderId="44" xfId="3" applyFont="1" applyFill="1" applyBorder="1" applyAlignment="1">
      <alignment horizontal="center" vertical="center"/>
    </xf>
    <xf numFmtId="0" fontId="3" fillId="3" borderId="52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vertical="center"/>
    </xf>
    <xf numFmtId="0" fontId="3" fillId="5" borderId="2" xfId="3" applyFont="1" applyFill="1" applyBorder="1" applyAlignment="1">
      <alignment vertical="center"/>
    </xf>
    <xf numFmtId="0" fontId="3" fillId="3" borderId="53" xfId="3" applyFont="1" applyFill="1" applyBorder="1" applyAlignment="1">
      <alignment horizontal="center" vertical="center"/>
    </xf>
    <xf numFmtId="0" fontId="3" fillId="11" borderId="54" xfId="3" applyFont="1" applyFill="1" applyBorder="1" applyAlignment="1">
      <alignment horizontal="center" vertical="center"/>
    </xf>
    <xf numFmtId="0" fontId="31" fillId="5" borderId="54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vertical="center"/>
    </xf>
    <xf numFmtId="0" fontId="30" fillId="5" borderId="17" xfId="3" applyFont="1" applyFill="1" applyBorder="1" applyAlignment="1">
      <alignment horizontal="center" vertical="center"/>
    </xf>
    <xf numFmtId="0" fontId="30" fillId="5" borderId="16" xfId="3" applyFont="1" applyFill="1" applyBorder="1" applyAlignment="1">
      <alignment horizontal="center" vertical="center"/>
    </xf>
    <xf numFmtId="0" fontId="31" fillId="5" borderId="53" xfId="3" applyFont="1" applyFill="1" applyBorder="1" applyAlignment="1">
      <alignment horizontal="center" vertical="center"/>
    </xf>
    <xf numFmtId="0" fontId="3" fillId="5" borderId="1" xfId="3" applyFont="1" applyFill="1" applyBorder="1" applyAlignment="1">
      <alignment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1" applyBorder="1" applyAlignment="1">
      <alignment vertical="center"/>
    </xf>
    <xf numFmtId="0" fontId="9" fillId="0" borderId="0" xfId="1" applyFill="1" applyBorder="1" applyAlignment="1">
      <alignment horizontal="center" vertical="center"/>
    </xf>
    <xf numFmtId="0" fontId="9" fillId="0" borderId="0" xfId="1" applyFill="1" applyBorder="1" applyAlignment="1">
      <alignment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4" fillId="0" borderId="30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3" fillId="4" borderId="16" xfId="3" applyFont="1" applyFill="1" applyBorder="1" applyAlignment="1">
      <alignment horizontal="center" vertical="center"/>
    </xf>
    <xf numFmtId="0" fontId="3" fillId="4" borderId="50" xfId="3" applyFont="1" applyFill="1" applyBorder="1" applyAlignment="1">
      <alignment horizontal="center" vertical="center"/>
    </xf>
    <xf numFmtId="0" fontId="3" fillId="4" borderId="17" xfId="3" applyFont="1" applyFill="1" applyBorder="1" applyAlignment="1">
      <alignment horizontal="center" vertical="center"/>
    </xf>
    <xf numFmtId="0" fontId="5" fillId="12" borderId="28" xfId="2" applyFont="1" applyFill="1" applyBorder="1" applyAlignment="1">
      <alignment horizontal="center" vertical="center"/>
    </xf>
    <xf numFmtId="0" fontId="5" fillId="12" borderId="27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16" fontId="5" fillId="0" borderId="0" xfId="2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1" fillId="0" borderId="5" xfId="2" applyFont="1" applyFill="1" applyBorder="1" applyAlignment="1">
      <alignment horizontal="center" vertical="center"/>
    </xf>
    <xf numFmtId="0" fontId="18" fillId="13" borderId="5" xfId="1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vertical="center"/>
    </xf>
    <xf numFmtId="0" fontId="29" fillId="0" borderId="20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vertical="center"/>
    </xf>
    <xf numFmtId="0" fontId="29" fillId="0" borderId="59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61" xfId="2" applyFont="1" applyFill="1" applyBorder="1" applyAlignment="1">
      <alignment vertical="center"/>
    </xf>
    <xf numFmtId="0" fontId="29" fillId="0" borderId="61" xfId="2" applyFont="1" applyFill="1" applyBorder="1" applyAlignment="1">
      <alignment vertical="center"/>
    </xf>
    <xf numFmtId="0" fontId="17" fillId="0" borderId="61" xfId="2" applyFont="1" applyFill="1" applyBorder="1" applyAlignment="1">
      <alignment horizontal="center" vertical="center"/>
    </xf>
    <xf numFmtId="0" fontId="17" fillId="0" borderId="62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1" fontId="13" fillId="5" borderId="43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vertical="center"/>
    </xf>
    <xf numFmtId="49" fontId="5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ont="1" applyFill="1" applyAlignment="1">
      <alignment horizontal="center" vertical="center"/>
    </xf>
    <xf numFmtId="49" fontId="4" fillId="0" borderId="63" xfId="2" applyNumberFormat="1" applyFont="1" applyBorder="1" applyAlignment="1">
      <alignment horizontal="center" vertical="center"/>
    </xf>
    <xf numFmtId="0" fontId="21" fillId="0" borderId="63" xfId="2" applyFont="1" applyFill="1" applyBorder="1" applyAlignment="1">
      <alignment horizontal="left" vertical="center"/>
    </xf>
    <xf numFmtId="0" fontId="29" fillId="0" borderId="6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/>
    </xf>
    <xf numFmtId="49" fontId="4" fillId="0" borderId="49" xfId="2" applyNumberFormat="1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26" fillId="2" borderId="42" xfId="2" applyFont="1" applyFill="1" applyBorder="1" applyAlignment="1">
      <alignment horizontal="center" vertical="center"/>
    </xf>
    <xf numFmtId="0" fontId="26" fillId="2" borderId="13" xfId="2" applyFont="1" applyFill="1" applyBorder="1" applyAlignment="1">
      <alignment horizontal="center" vertical="center"/>
    </xf>
    <xf numFmtId="0" fontId="26" fillId="2" borderId="64" xfId="2" applyFont="1" applyFill="1" applyBorder="1" applyAlignment="1">
      <alignment horizontal="center" vertical="center"/>
    </xf>
    <xf numFmtId="0" fontId="21" fillId="0" borderId="50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49" fontId="4" fillId="0" borderId="11" xfId="2" applyNumberFormat="1" applyFont="1" applyBorder="1" applyAlignment="1">
      <alignment horizontal="center" vertical="center"/>
    </xf>
    <xf numFmtId="0" fontId="7" fillId="0" borderId="40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7" fillId="0" borderId="5" xfId="2" applyFont="1" applyFill="1" applyBorder="1" applyAlignment="1">
      <alignment horizontal="left" vertical="center"/>
    </xf>
    <xf numFmtId="0" fontId="4" fillId="0" borderId="63" xfId="2" applyFont="1" applyBorder="1" applyAlignment="1">
      <alignment horizontal="left" vertical="center"/>
    </xf>
    <xf numFmtId="0" fontId="17" fillId="0" borderId="6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/>
    </xf>
    <xf numFmtId="0" fontId="17" fillId="0" borderId="14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5" fillId="0" borderId="67" xfId="3" applyNumberFormat="1" applyFont="1" applyBorder="1" applyAlignment="1">
      <alignment horizontal="center" vertical="center"/>
    </xf>
    <xf numFmtId="164" fontId="5" fillId="0" borderId="51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0" fontId="5" fillId="0" borderId="65" xfId="3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1" fillId="0" borderId="65" xfId="3" applyFont="1" applyBorder="1" applyAlignment="1">
      <alignment horizontal="center" vertical="center"/>
    </xf>
    <xf numFmtId="0" fontId="1" fillId="0" borderId="52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164" fontId="1" fillId="0" borderId="67" xfId="3" applyNumberFormat="1" applyFont="1" applyBorder="1" applyAlignment="1">
      <alignment horizontal="center" vertical="center"/>
    </xf>
    <xf numFmtId="164" fontId="1" fillId="0" borderId="5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4" fontId="42" fillId="0" borderId="43" xfId="3" applyNumberFormat="1" applyFont="1" applyBorder="1" applyAlignment="1">
      <alignment horizontal="center" vertical="center"/>
    </xf>
    <xf numFmtId="164" fontId="42" fillId="0" borderId="29" xfId="3" applyNumberFormat="1" applyFont="1" applyBorder="1" applyAlignment="1">
      <alignment horizontal="center" vertical="center"/>
    </xf>
    <xf numFmtId="14" fontId="38" fillId="0" borderId="29" xfId="0" applyNumberFormat="1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164" fontId="41" fillId="0" borderId="43" xfId="3" applyNumberFormat="1" applyFont="1" applyBorder="1" applyAlignment="1">
      <alignment horizontal="center" vertical="center"/>
    </xf>
    <xf numFmtId="164" fontId="41" fillId="0" borderId="29" xfId="3" applyNumberFormat="1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66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30" fillId="0" borderId="8" xfId="3" applyFont="1" applyFill="1" applyBorder="1" applyAlignment="1">
      <alignment horizontal="center" vertical="center"/>
    </xf>
    <xf numFmtId="0" fontId="30" fillId="0" borderId="52" xfId="3" applyFont="1" applyFill="1" applyBorder="1" applyAlignment="1">
      <alignment horizontal="center" vertical="center"/>
    </xf>
    <xf numFmtId="0" fontId="5" fillId="0" borderId="68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52" xfId="3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43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/>
    </xf>
    <xf numFmtId="0" fontId="43" fillId="0" borderId="43" xfId="3" applyFont="1" applyBorder="1" applyAlignment="1">
      <alignment horizontal="center" vertical="center"/>
    </xf>
    <xf numFmtId="0" fontId="43" fillId="0" borderId="29" xfId="3" applyFont="1" applyBorder="1" applyAlignment="1">
      <alignment horizontal="center" vertical="center"/>
    </xf>
    <xf numFmtId="14" fontId="36" fillId="0" borderId="29" xfId="3" applyNumberFormat="1" applyFont="1" applyBorder="1" applyAlignment="1">
      <alignment horizontal="center" vertical="center"/>
    </xf>
    <xf numFmtId="0" fontId="36" fillId="0" borderId="39" xfId="3" applyFont="1" applyBorder="1" applyAlignment="1">
      <alignment horizontal="center" vertical="center"/>
    </xf>
    <xf numFmtId="0" fontId="30" fillId="0" borderId="43" xfId="3" applyFont="1" applyFill="1" applyBorder="1" applyAlignment="1">
      <alignment horizontal="center" vertical="center"/>
    </xf>
    <xf numFmtId="0" fontId="30" fillId="0" borderId="39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52" xfId="3" applyFont="1" applyFill="1" applyBorder="1" applyAlignment="1">
      <alignment horizontal="center" vertical="center"/>
    </xf>
    <xf numFmtId="0" fontId="1" fillId="0" borderId="43" xfId="3" applyFont="1" applyBorder="1" applyAlignment="1">
      <alignment horizontal="center" vertical="center"/>
    </xf>
    <xf numFmtId="0" fontId="1" fillId="0" borderId="39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14" fontId="36" fillId="0" borderId="46" xfId="3" applyNumberFormat="1" applyFont="1" applyBorder="1" applyAlignment="1">
      <alignment horizontal="center" vertical="center"/>
    </xf>
    <xf numFmtId="0" fontId="36" fillId="0" borderId="65" xfId="3" applyFont="1" applyBorder="1" applyAlignment="1">
      <alignment horizontal="center" vertical="center"/>
    </xf>
    <xf numFmtId="0" fontId="36" fillId="0" borderId="0" xfId="3" applyFont="1" applyBorder="1" applyAlignment="1">
      <alignment horizontal="center" vertical="center"/>
    </xf>
    <xf numFmtId="0" fontId="36" fillId="0" borderId="52" xfId="3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4" fillId="14" borderId="57" xfId="2" applyFont="1" applyFill="1" applyBorder="1" applyAlignment="1">
      <alignment horizontal="center" vertical="center"/>
    </xf>
    <xf numFmtId="0" fontId="4" fillId="14" borderId="20" xfId="2" applyFont="1" applyFill="1" applyBorder="1" applyAlignment="1">
      <alignment horizontal="center" vertical="center"/>
    </xf>
    <xf numFmtId="0" fontId="4" fillId="14" borderId="69" xfId="2" applyFont="1" applyFill="1" applyBorder="1" applyAlignment="1">
      <alignment horizontal="center" vertical="center"/>
    </xf>
    <xf numFmtId="0" fontId="4" fillId="10" borderId="57" xfId="2" applyFont="1" applyFill="1" applyBorder="1" applyAlignment="1">
      <alignment horizontal="center" vertical="center"/>
    </xf>
    <xf numFmtId="0" fontId="4" fillId="10" borderId="20" xfId="2" applyFont="1" applyFill="1" applyBorder="1" applyAlignment="1">
      <alignment horizontal="center" vertical="center"/>
    </xf>
    <xf numFmtId="0" fontId="4" fillId="10" borderId="58" xfId="2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13" borderId="70" xfId="2" applyFont="1" applyFill="1" applyBorder="1" applyAlignment="1">
      <alignment horizontal="center" vertical="center"/>
    </xf>
    <xf numFmtId="0" fontId="4" fillId="13" borderId="71" xfId="2" applyFont="1" applyFill="1" applyBorder="1" applyAlignment="1">
      <alignment horizontal="center" vertical="center"/>
    </xf>
    <xf numFmtId="0" fontId="4" fillId="13" borderId="72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15" borderId="73" xfId="2" applyFont="1" applyFill="1" applyBorder="1" applyAlignment="1">
      <alignment horizontal="center" vertical="center"/>
    </xf>
    <xf numFmtId="0" fontId="4" fillId="15" borderId="26" xfId="2" applyFont="1" applyFill="1" applyBorder="1" applyAlignment="1">
      <alignment horizontal="center" vertical="center"/>
    </xf>
    <xf numFmtId="0" fontId="4" fillId="15" borderId="74" xfId="2" applyFont="1" applyFill="1" applyBorder="1" applyAlignment="1">
      <alignment horizontal="center" vertical="center"/>
    </xf>
    <xf numFmtId="0" fontId="4" fillId="10" borderId="73" xfId="2" applyFont="1" applyFill="1" applyBorder="1" applyAlignment="1">
      <alignment horizontal="center" vertical="center"/>
    </xf>
    <xf numFmtId="0" fontId="4" fillId="10" borderId="26" xfId="2" applyFont="1" applyFill="1" applyBorder="1" applyAlignment="1">
      <alignment horizontal="center" vertical="center"/>
    </xf>
    <xf numFmtId="0" fontId="4" fillId="10" borderId="75" xfId="2" applyFont="1" applyFill="1" applyBorder="1" applyAlignment="1">
      <alignment horizontal="center" vertical="center"/>
    </xf>
    <xf numFmtId="0" fontId="4" fillId="13" borderId="76" xfId="2" applyFont="1" applyFill="1" applyBorder="1" applyAlignment="1">
      <alignment horizontal="center" vertical="center"/>
    </xf>
    <xf numFmtId="0" fontId="4" fillId="13" borderId="77" xfId="2" applyFont="1" applyFill="1" applyBorder="1" applyAlignment="1">
      <alignment horizontal="center" vertical="center"/>
    </xf>
    <xf numFmtId="0" fontId="4" fillId="13" borderId="78" xfId="2" applyFont="1" applyFill="1" applyBorder="1" applyAlignment="1">
      <alignment horizontal="center" vertical="center"/>
    </xf>
  </cellXfs>
  <cellStyles count="4">
    <cellStyle name="Standard" xfId="0" builtinId="0"/>
    <cellStyle name="Standard_Bankenturnier2002" xfId="1"/>
    <cellStyle name="Standard_neujahrsturnier" xfId="2"/>
    <cellStyle name="Standard_Startplan Turnier 2001" xfId="3"/>
  </cellStyles>
  <dxfs count="64">
    <dxf>
      <fill>
        <patternFill>
          <bgColor theme="9" tint="0.39994506668294322"/>
        </patternFill>
      </fill>
    </dxf>
    <dxf>
      <fill>
        <patternFill>
          <bgColor rgb="FFFFFF96"/>
        </patternFill>
      </fill>
    </dxf>
    <dxf>
      <fill>
        <patternFill>
          <bgColor rgb="FFC8FFFF"/>
        </patternFill>
      </fill>
    </dxf>
    <dxf>
      <font>
        <strike val="0"/>
      </font>
      <fill>
        <patternFill>
          <bgColor rgb="FFC8FFC8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ill>
        <patternFill>
          <bgColor theme="9" tint="0.39994506668294322"/>
        </patternFill>
      </fill>
    </dxf>
    <dxf>
      <fill>
        <patternFill>
          <bgColor rgb="FFFFFF96"/>
        </patternFill>
      </fill>
    </dxf>
    <dxf>
      <fill>
        <patternFill>
          <bgColor rgb="FFC8FFFF"/>
        </patternFill>
      </fill>
    </dxf>
    <dxf>
      <font>
        <strike val="0"/>
      </font>
      <fill>
        <patternFill>
          <bgColor rgb="FFC8FFC8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strike val="0"/>
        <color rgb="FF0000FF"/>
      </font>
    </dxf>
    <dxf>
      <font>
        <strike val="0"/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ill>
        <patternFill>
          <bgColor theme="9" tint="0.39994506668294322"/>
        </patternFill>
      </fill>
    </dxf>
    <dxf>
      <fill>
        <patternFill>
          <bgColor rgb="FFFFFF96"/>
        </patternFill>
      </fill>
    </dxf>
    <dxf>
      <fill>
        <patternFill>
          <bgColor rgb="FFC8FFFF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466725</xdr:colOff>
          <xdr:row>51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J26" sqref="J26"/>
    </sheetView>
  </sheetViews>
  <sheetFormatPr baseColWidth="10" defaultRowHeight="12.75" x14ac:dyDescent="0.2"/>
  <sheetData/>
  <printOptions horizontalCentered="1" verticalCentered="1"/>
  <pageMargins left="0" right="0" top="0" bottom="0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466725</xdr:colOff>
                <xdr:row>51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72" zoomScaleNormal="72" workbookViewId="0">
      <selection sqref="A1:F1"/>
    </sheetView>
  </sheetViews>
  <sheetFormatPr baseColWidth="10" defaultRowHeight="12.75" x14ac:dyDescent="0.2"/>
  <cols>
    <col min="1" max="1" width="6.7109375" style="6" customWidth="1"/>
    <col min="2" max="2" width="12" style="7" customWidth="1"/>
    <col min="3" max="6" width="15.7109375" style="6" customWidth="1"/>
    <col min="7" max="7" width="10.7109375" style="6" customWidth="1"/>
    <col min="8" max="16384" width="11.42578125" style="6"/>
  </cols>
  <sheetData>
    <row r="1" spans="1:7" s="4" customFormat="1" ht="21.95" customHeight="1" x14ac:dyDescent="0.2">
      <c r="A1" s="400" t="s">
        <v>80</v>
      </c>
      <c r="B1" s="400"/>
      <c r="C1" s="400"/>
      <c r="D1" s="400"/>
      <c r="E1" s="400"/>
      <c r="F1" s="400"/>
      <c r="G1" s="203"/>
    </row>
    <row r="2" spans="1:7" s="4" customFormat="1" ht="21.95" customHeight="1" thickBot="1" x14ac:dyDescent="0.25">
      <c r="A2" s="405" t="s">
        <v>41</v>
      </c>
      <c r="B2" s="405"/>
      <c r="C2" s="405"/>
      <c r="D2" s="405"/>
      <c r="E2" s="405"/>
      <c r="F2" s="405"/>
      <c r="G2" s="203"/>
    </row>
    <row r="3" spans="1:7" s="4" customFormat="1" ht="21" customHeight="1" thickBot="1" x14ac:dyDescent="0.25">
      <c r="A3" s="401" t="s">
        <v>7</v>
      </c>
      <c r="B3" s="402"/>
      <c r="C3" s="402"/>
      <c r="D3" s="211"/>
      <c r="E3" s="403">
        <v>42145</v>
      </c>
      <c r="F3" s="404"/>
      <c r="G3" s="203"/>
    </row>
    <row r="4" spans="1:7" s="1" customFormat="1" ht="18" customHeight="1" thickBot="1" x14ac:dyDescent="0.25">
      <c r="A4" s="406"/>
      <c r="B4" s="407"/>
      <c r="C4" s="408" t="s">
        <v>78</v>
      </c>
      <c r="D4" s="409"/>
      <c r="E4" s="410" t="s">
        <v>79</v>
      </c>
      <c r="F4" s="409"/>
      <c r="G4" s="202"/>
    </row>
    <row r="5" spans="1:7" ht="18" customHeight="1" thickBot="1" x14ac:dyDescent="0.25">
      <c r="A5" s="5" t="s">
        <v>0</v>
      </c>
      <c r="B5" s="206"/>
      <c r="C5" s="2" t="s">
        <v>3</v>
      </c>
      <c r="D5" s="3" t="s">
        <v>4</v>
      </c>
      <c r="E5" s="2" t="s">
        <v>5</v>
      </c>
      <c r="F5" s="3" t="s">
        <v>6</v>
      </c>
      <c r="G5" s="179"/>
    </row>
    <row r="6" spans="1:7" ht="15" customHeight="1" x14ac:dyDescent="0.2">
      <c r="A6" s="388">
        <v>0.6875</v>
      </c>
      <c r="B6" s="415" t="s">
        <v>1</v>
      </c>
      <c r="C6" s="225" t="s">
        <v>43</v>
      </c>
      <c r="D6" s="272" t="s">
        <v>86</v>
      </c>
      <c r="E6" s="225" t="s">
        <v>43</v>
      </c>
      <c r="F6" s="272" t="s">
        <v>86</v>
      </c>
      <c r="G6" s="50"/>
    </row>
    <row r="7" spans="1:7" ht="15" customHeight="1" thickBot="1" x14ac:dyDescent="0.25">
      <c r="A7" s="389"/>
      <c r="B7" s="419"/>
      <c r="C7" s="222" t="s">
        <v>84</v>
      </c>
      <c r="D7" s="221" t="s">
        <v>76</v>
      </c>
      <c r="E7" s="75" t="s">
        <v>83</v>
      </c>
      <c r="F7" s="190" t="s">
        <v>75</v>
      </c>
      <c r="G7" s="50"/>
    </row>
    <row r="8" spans="1:7" ht="15" customHeight="1" thickBot="1" x14ac:dyDescent="0.25">
      <c r="A8" s="390"/>
      <c r="B8" s="207" t="s">
        <v>2</v>
      </c>
      <c r="C8" s="413"/>
      <c r="D8" s="414"/>
      <c r="E8" s="428"/>
      <c r="F8" s="429"/>
      <c r="G8" s="50"/>
    </row>
    <row r="9" spans="1:7" s="1" customFormat="1" ht="15" customHeight="1" x14ac:dyDescent="0.2">
      <c r="A9" s="388">
        <v>0.72222222222222221</v>
      </c>
      <c r="B9" s="415" t="s">
        <v>1</v>
      </c>
      <c r="C9" s="247" t="s">
        <v>118</v>
      </c>
      <c r="D9" s="144" t="s">
        <v>43</v>
      </c>
      <c r="E9" s="247" t="s">
        <v>118</v>
      </c>
      <c r="F9" s="210" t="s">
        <v>43</v>
      </c>
      <c r="G9" s="202"/>
    </row>
    <row r="10" spans="1:7" s="1" customFormat="1" ht="15" customHeight="1" thickBot="1" x14ac:dyDescent="0.25">
      <c r="A10" s="389"/>
      <c r="B10" s="416"/>
      <c r="C10" s="72" t="s">
        <v>52</v>
      </c>
      <c r="D10" s="142" t="s">
        <v>69</v>
      </c>
      <c r="E10" s="72" t="s">
        <v>55</v>
      </c>
      <c r="F10" s="142" t="s">
        <v>60</v>
      </c>
      <c r="G10" s="202"/>
    </row>
    <row r="11" spans="1:7" ht="15" customHeight="1" thickBot="1" x14ac:dyDescent="0.25">
      <c r="A11" s="390"/>
      <c r="B11" s="207" t="s">
        <v>2</v>
      </c>
      <c r="C11" s="426"/>
      <c r="D11" s="427"/>
      <c r="E11" s="426"/>
      <c r="F11" s="427"/>
      <c r="G11" s="50"/>
    </row>
    <row r="12" spans="1:7" ht="15" customHeight="1" x14ac:dyDescent="0.2">
      <c r="A12" s="388">
        <v>0.75694444444444453</v>
      </c>
      <c r="B12" s="415" t="s">
        <v>1</v>
      </c>
      <c r="C12" s="145" t="s">
        <v>43</v>
      </c>
      <c r="D12" s="146" t="s">
        <v>118</v>
      </c>
      <c r="E12" s="145" t="s">
        <v>43</v>
      </c>
      <c r="F12" s="146" t="s">
        <v>118</v>
      </c>
      <c r="G12" s="151"/>
    </row>
    <row r="13" spans="1:7" ht="15" customHeight="1" thickBot="1" x14ac:dyDescent="0.25">
      <c r="A13" s="389"/>
      <c r="B13" s="419"/>
      <c r="C13" s="148" t="s">
        <v>63</v>
      </c>
      <c r="D13" s="149" t="s">
        <v>53</v>
      </c>
      <c r="E13" s="148" t="s">
        <v>58</v>
      </c>
      <c r="F13" s="149" t="s">
        <v>54</v>
      </c>
      <c r="G13" s="151"/>
    </row>
    <row r="14" spans="1:7" ht="15" customHeight="1" thickBot="1" x14ac:dyDescent="0.25">
      <c r="A14" s="390"/>
      <c r="B14" s="207" t="s">
        <v>2</v>
      </c>
      <c r="C14" s="413"/>
      <c r="D14" s="414"/>
      <c r="E14" s="413"/>
      <c r="F14" s="414"/>
      <c r="G14" s="151"/>
    </row>
    <row r="15" spans="1:7" ht="15" customHeight="1" x14ac:dyDescent="0.2">
      <c r="A15" s="388">
        <v>0.79166666666666663</v>
      </c>
      <c r="B15" s="415" t="s">
        <v>1</v>
      </c>
      <c r="C15" s="147" t="s">
        <v>42</v>
      </c>
      <c r="D15" s="141" t="s">
        <v>43</v>
      </c>
      <c r="E15" s="147" t="s">
        <v>42</v>
      </c>
      <c r="F15" s="141" t="s">
        <v>43</v>
      </c>
      <c r="G15" s="151"/>
    </row>
    <row r="16" spans="1:7" ht="15" customHeight="1" thickBot="1" x14ac:dyDescent="0.25">
      <c r="A16" s="389"/>
      <c r="B16" s="416"/>
      <c r="C16" s="150"/>
      <c r="D16" s="114" t="s">
        <v>61</v>
      </c>
      <c r="E16" s="150"/>
      <c r="F16" s="114" t="s">
        <v>59</v>
      </c>
      <c r="G16" s="151"/>
    </row>
    <row r="17" spans="1:7" ht="15" customHeight="1" thickBot="1" x14ac:dyDescent="0.25">
      <c r="A17" s="390"/>
      <c r="B17" s="207" t="s">
        <v>2</v>
      </c>
      <c r="C17" s="426"/>
      <c r="D17" s="427"/>
      <c r="E17" s="420"/>
      <c r="F17" s="421"/>
      <c r="G17" s="151"/>
    </row>
    <row r="18" spans="1:7" ht="9" customHeight="1" thickBot="1" x14ac:dyDescent="0.25">
      <c r="A18" s="220"/>
      <c r="B18" s="59"/>
      <c r="C18" s="212"/>
      <c r="D18" s="151"/>
      <c r="E18" s="59"/>
      <c r="F18" s="59"/>
      <c r="G18" s="151"/>
    </row>
    <row r="19" spans="1:7" s="1" customFormat="1" ht="21" customHeight="1" thickBot="1" x14ac:dyDescent="0.25">
      <c r="A19" s="422" t="s">
        <v>10</v>
      </c>
      <c r="B19" s="423"/>
      <c r="C19" s="423"/>
      <c r="D19" s="213"/>
      <c r="E19" s="424">
        <v>42173</v>
      </c>
      <c r="F19" s="425"/>
      <c r="G19" s="202"/>
    </row>
    <row r="20" spans="1:7" ht="15" customHeight="1" x14ac:dyDescent="0.2">
      <c r="A20" s="388">
        <v>0.70833333333333337</v>
      </c>
      <c r="B20" s="411" t="s">
        <v>1</v>
      </c>
      <c r="C20" s="223" t="s">
        <v>86</v>
      </c>
      <c r="D20" s="228" t="s">
        <v>118</v>
      </c>
      <c r="E20" s="270" t="s">
        <v>43</v>
      </c>
      <c r="F20" s="235" t="s">
        <v>110</v>
      </c>
      <c r="G20" s="50"/>
    </row>
    <row r="21" spans="1:7" ht="15" customHeight="1" thickBot="1" x14ac:dyDescent="0.25">
      <c r="A21" s="389"/>
      <c r="B21" s="412"/>
      <c r="C21" s="199" t="s">
        <v>74</v>
      </c>
      <c r="D21" s="243" t="s">
        <v>85</v>
      </c>
      <c r="E21" s="222" t="s">
        <v>66</v>
      </c>
      <c r="F21" s="244" t="s">
        <v>63</v>
      </c>
      <c r="G21" s="50"/>
    </row>
    <row r="22" spans="1:7" ht="15" customHeight="1" thickBot="1" x14ac:dyDescent="0.25">
      <c r="A22" s="390"/>
      <c r="B22" s="208" t="s">
        <v>2</v>
      </c>
      <c r="C22" s="417" t="s">
        <v>43</v>
      </c>
      <c r="D22" s="432"/>
      <c r="E22" s="417" t="s">
        <v>86</v>
      </c>
      <c r="F22" s="418"/>
      <c r="G22" s="151"/>
    </row>
    <row r="23" spans="1:7" ht="15" customHeight="1" x14ac:dyDescent="0.2">
      <c r="A23" s="388">
        <v>0.74305555555555547</v>
      </c>
      <c r="B23" s="411" t="s">
        <v>1</v>
      </c>
      <c r="C23" s="226" t="str">
        <f>D20</f>
        <v>BAWAG/PSK</v>
      </c>
      <c r="D23" s="229" t="str">
        <f>E20</f>
        <v>OeNB</v>
      </c>
      <c r="E23" s="307" t="s">
        <v>111</v>
      </c>
      <c r="F23" s="227" t="str">
        <f>C20</f>
        <v>BA</v>
      </c>
      <c r="G23" s="151"/>
    </row>
    <row r="24" spans="1:7" ht="15" customHeight="1" thickBot="1" x14ac:dyDescent="0.25">
      <c r="A24" s="389"/>
      <c r="B24" s="412"/>
      <c r="C24" s="200" t="s">
        <v>48</v>
      </c>
      <c r="D24" s="234" t="s">
        <v>65</v>
      </c>
      <c r="E24" s="72" t="s">
        <v>57</v>
      </c>
      <c r="F24" s="74" t="s">
        <v>73</v>
      </c>
      <c r="G24" s="45"/>
    </row>
    <row r="25" spans="1:7" ht="15" customHeight="1" thickBot="1" x14ac:dyDescent="0.25">
      <c r="A25" s="390"/>
      <c r="B25" s="208" t="s">
        <v>2</v>
      </c>
      <c r="C25" s="430" t="s">
        <v>87</v>
      </c>
      <c r="D25" s="431"/>
      <c r="E25" s="430" t="s">
        <v>40</v>
      </c>
      <c r="F25" s="431"/>
      <c r="G25" s="50"/>
    </row>
    <row r="26" spans="1:7" ht="15" customHeight="1" x14ac:dyDescent="0.2">
      <c r="A26" s="388">
        <v>0.77777777777777779</v>
      </c>
      <c r="B26" s="411" t="s">
        <v>1</v>
      </c>
      <c r="C26" s="225" t="str">
        <f>E20</f>
        <v>OeNB</v>
      </c>
      <c r="D26" s="308" t="s">
        <v>111</v>
      </c>
      <c r="E26" s="223" t="str">
        <f>C20</f>
        <v>BA</v>
      </c>
      <c r="F26" s="224" t="str">
        <f>D20</f>
        <v>BAWAG/PSK</v>
      </c>
      <c r="G26" s="50"/>
    </row>
    <row r="27" spans="1:7" ht="15" customHeight="1" thickBot="1" x14ac:dyDescent="0.25">
      <c r="A27" s="389"/>
      <c r="B27" s="412"/>
      <c r="C27" s="75" t="s">
        <v>68</v>
      </c>
      <c r="D27" s="245" t="s">
        <v>56</v>
      </c>
      <c r="E27" s="199" t="s">
        <v>76</v>
      </c>
      <c r="F27" s="221" t="s">
        <v>47</v>
      </c>
      <c r="G27" s="50"/>
    </row>
    <row r="28" spans="1:7" ht="15" customHeight="1" thickBot="1" x14ac:dyDescent="0.25">
      <c r="A28" s="390"/>
      <c r="B28" s="208" t="s">
        <v>2</v>
      </c>
      <c r="C28" s="417" t="s">
        <v>86</v>
      </c>
      <c r="D28" s="418"/>
      <c r="E28" s="417" t="s">
        <v>43</v>
      </c>
      <c r="F28" s="432"/>
      <c r="G28" s="50"/>
    </row>
    <row r="29" spans="1:7" ht="15" customHeight="1" x14ac:dyDescent="0.2">
      <c r="A29" s="388">
        <v>0.8125</v>
      </c>
      <c r="B29" s="411" t="s">
        <v>1</v>
      </c>
      <c r="C29" s="236" t="s">
        <v>110</v>
      </c>
      <c r="D29" s="230" t="str">
        <f>C20</f>
        <v>BA</v>
      </c>
      <c r="E29" s="71" t="str">
        <f>D20</f>
        <v>BAWAG/PSK</v>
      </c>
      <c r="F29" s="182" t="str">
        <f>E20</f>
        <v>OeNB</v>
      </c>
      <c r="G29" s="59"/>
    </row>
    <row r="30" spans="1:7" ht="15" customHeight="1" thickBot="1" x14ac:dyDescent="0.25">
      <c r="A30" s="389"/>
      <c r="B30" s="412"/>
      <c r="C30" s="72" t="s">
        <v>69</v>
      </c>
      <c r="D30" s="231" t="s">
        <v>71</v>
      </c>
      <c r="E30" s="200" t="s">
        <v>77</v>
      </c>
      <c r="F30" s="183" t="s">
        <v>62</v>
      </c>
      <c r="G30" s="59"/>
    </row>
    <row r="31" spans="1:7" ht="15" customHeight="1" thickBot="1" x14ac:dyDescent="0.25">
      <c r="A31" s="390"/>
      <c r="B31" s="208" t="s">
        <v>2</v>
      </c>
      <c r="C31" s="430" t="s">
        <v>40</v>
      </c>
      <c r="D31" s="431"/>
      <c r="E31" s="430" t="s">
        <v>87</v>
      </c>
      <c r="F31" s="431"/>
      <c r="G31" s="59"/>
    </row>
    <row r="32" spans="1:7" ht="15" customHeight="1" x14ac:dyDescent="0.2">
      <c r="A32" s="388">
        <v>0.84722222222222221</v>
      </c>
      <c r="B32" s="411" t="s">
        <v>1</v>
      </c>
      <c r="C32" s="198" t="str">
        <f>C20</f>
        <v>BA</v>
      </c>
      <c r="D32" s="232" t="str">
        <f>D20</f>
        <v>BAWAG/PSK</v>
      </c>
      <c r="E32" s="143" t="str">
        <f>E20</f>
        <v>OeNB</v>
      </c>
      <c r="F32" s="309" t="s">
        <v>111</v>
      </c>
      <c r="G32" s="59"/>
    </row>
    <row r="33" spans="1:7" ht="15" customHeight="1" thickBot="1" x14ac:dyDescent="0.25">
      <c r="A33" s="389"/>
      <c r="B33" s="412"/>
      <c r="C33" s="199" t="s">
        <v>70</v>
      </c>
      <c r="D33" s="243" t="s">
        <v>51</v>
      </c>
      <c r="E33" s="75" t="s">
        <v>64</v>
      </c>
      <c r="F33" s="246" t="s">
        <v>49</v>
      </c>
      <c r="G33" s="59"/>
    </row>
    <row r="34" spans="1:7" ht="15" customHeight="1" thickBot="1" x14ac:dyDescent="0.25">
      <c r="A34" s="390"/>
      <c r="B34" s="208" t="s">
        <v>2</v>
      </c>
      <c r="C34" s="417" t="s">
        <v>43</v>
      </c>
      <c r="D34" s="432"/>
      <c r="E34" s="417" t="s">
        <v>86</v>
      </c>
      <c r="F34" s="418"/>
      <c r="G34" s="59"/>
    </row>
    <row r="35" spans="1:7" ht="15" customHeight="1" x14ac:dyDescent="0.2">
      <c r="A35" s="388">
        <v>0.88194444444444453</v>
      </c>
      <c r="B35" s="411" t="s">
        <v>1</v>
      </c>
      <c r="C35" s="71" t="str">
        <f>D20</f>
        <v>BAWAG/PSK</v>
      </c>
      <c r="D35" s="233" t="str">
        <f>E20</f>
        <v>OeNB</v>
      </c>
      <c r="E35" s="307" t="s">
        <v>111</v>
      </c>
      <c r="F35" s="73" t="str">
        <f>C20</f>
        <v>BA</v>
      </c>
      <c r="G35" s="59"/>
    </row>
    <row r="36" spans="1:7" ht="15" customHeight="1" thickBot="1" x14ac:dyDescent="0.25">
      <c r="A36" s="389"/>
      <c r="B36" s="412"/>
      <c r="C36" s="200" t="s">
        <v>50</v>
      </c>
      <c r="D36" s="234" t="s">
        <v>67</v>
      </c>
      <c r="E36" s="72" t="s">
        <v>89</v>
      </c>
      <c r="F36" s="74" t="s">
        <v>72</v>
      </c>
      <c r="G36" s="59"/>
    </row>
    <row r="37" spans="1:7" ht="15" customHeight="1" thickBot="1" x14ac:dyDescent="0.25">
      <c r="A37" s="390"/>
      <c r="B37" s="208" t="s">
        <v>2</v>
      </c>
      <c r="C37" s="430" t="s">
        <v>87</v>
      </c>
      <c r="D37" s="431"/>
      <c r="E37" s="430" t="s">
        <v>40</v>
      </c>
      <c r="F37" s="431"/>
      <c r="G37" s="59"/>
    </row>
    <row r="38" spans="1:7" ht="9" customHeight="1" thickBot="1" x14ac:dyDescent="0.25">
      <c r="A38" s="180"/>
      <c r="B38" s="209"/>
      <c r="C38" s="151"/>
      <c r="D38" s="151"/>
      <c r="E38" s="151"/>
      <c r="F38" s="151"/>
      <c r="G38" s="151"/>
    </row>
    <row r="39" spans="1:7" ht="18" customHeight="1" x14ac:dyDescent="0.2">
      <c r="A39" s="215" t="s">
        <v>81</v>
      </c>
      <c r="B39" s="214"/>
      <c r="C39" s="213"/>
      <c r="D39" s="213"/>
      <c r="E39" s="433">
        <v>42180</v>
      </c>
      <c r="F39" s="434"/>
      <c r="G39" s="65"/>
    </row>
    <row r="40" spans="1:7" ht="18" customHeight="1" thickBot="1" x14ac:dyDescent="0.25">
      <c r="A40" s="216" t="s">
        <v>82</v>
      </c>
      <c r="B40" s="217"/>
      <c r="C40" s="65"/>
      <c r="D40" s="65"/>
      <c r="E40" s="435"/>
      <c r="F40" s="436"/>
      <c r="G40" s="65"/>
    </row>
    <row r="41" spans="1:7" ht="12" customHeight="1" x14ac:dyDescent="0.2">
      <c r="A41" s="397">
        <v>0.70833333333333337</v>
      </c>
      <c r="B41" s="394" t="s">
        <v>9</v>
      </c>
      <c r="C41" s="276" t="s">
        <v>43</v>
      </c>
      <c r="D41" s="281" t="s">
        <v>118</v>
      </c>
      <c r="E41" s="143" t="s">
        <v>43</v>
      </c>
      <c r="F41" s="274" t="s">
        <v>43</v>
      </c>
      <c r="G41" s="205"/>
    </row>
    <row r="42" spans="1:7" ht="12" customHeight="1" x14ac:dyDescent="0.2">
      <c r="A42" s="398"/>
      <c r="B42" s="395"/>
      <c r="C42" s="277" t="s">
        <v>60</v>
      </c>
      <c r="D42" s="282" t="s">
        <v>54</v>
      </c>
      <c r="E42" s="273" t="s">
        <v>83</v>
      </c>
      <c r="F42" s="275" t="s">
        <v>59</v>
      </c>
      <c r="G42" s="205"/>
    </row>
    <row r="43" spans="1:7" ht="12" customHeight="1" thickBot="1" x14ac:dyDescent="0.25">
      <c r="A43" s="399"/>
      <c r="B43" s="396"/>
      <c r="C43" s="278" t="s">
        <v>114</v>
      </c>
      <c r="D43" s="283" t="s">
        <v>115</v>
      </c>
      <c r="E43" s="279" t="s">
        <v>97</v>
      </c>
      <c r="F43" s="280" t="s">
        <v>113</v>
      </c>
      <c r="G43" s="205"/>
    </row>
    <row r="44" spans="1:7" ht="12" customHeight="1" x14ac:dyDescent="0.2">
      <c r="A44" s="388">
        <v>0.74305555555555547</v>
      </c>
      <c r="B44" s="391" t="s">
        <v>8</v>
      </c>
      <c r="C44" s="290" t="s">
        <v>86</v>
      </c>
      <c r="D44" s="274" t="s">
        <v>43</v>
      </c>
      <c r="E44" s="290" t="s">
        <v>86</v>
      </c>
      <c r="F44" s="274" t="s">
        <v>43</v>
      </c>
      <c r="G44" s="205"/>
    </row>
    <row r="45" spans="1:7" ht="12" customHeight="1" x14ac:dyDescent="0.2">
      <c r="A45" s="389"/>
      <c r="B45" s="392"/>
      <c r="C45" s="291" t="s">
        <v>74</v>
      </c>
      <c r="D45" s="275" t="s">
        <v>65</v>
      </c>
      <c r="E45" s="291" t="s">
        <v>70</v>
      </c>
      <c r="F45" s="275" t="s">
        <v>64</v>
      </c>
      <c r="G45" s="205"/>
    </row>
    <row r="46" spans="1:7" ht="12" customHeight="1" thickBot="1" x14ac:dyDescent="0.25">
      <c r="A46" s="390"/>
      <c r="B46" s="393"/>
      <c r="C46" s="292" t="s">
        <v>108</v>
      </c>
      <c r="D46" s="280" t="s">
        <v>109</v>
      </c>
      <c r="E46" s="292" t="s">
        <v>106</v>
      </c>
      <c r="F46" s="280" t="s">
        <v>107</v>
      </c>
      <c r="G46" s="205"/>
    </row>
    <row r="47" spans="1:7" ht="12" customHeight="1" x14ac:dyDescent="0.2">
      <c r="A47" s="397">
        <v>0.77777777777777779</v>
      </c>
      <c r="B47" s="394" t="s">
        <v>9</v>
      </c>
      <c r="C47" s="269" t="s">
        <v>118</v>
      </c>
      <c r="D47" s="271" t="s">
        <v>43</v>
      </c>
      <c r="E47" s="269" t="s">
        <v>118</v>
      </c>
      <c r="F47" s="289" t="s">
        <v>86</v>
      </c>
      <c r="G47" s="205"/>
    </row>
    <row r="48" spans="1:7" ht="12" customHeight="1" x14ac:dyDescent="0.2">
      <c r="A48" s="398"/>
      <c r="B48" s="395"/>
      <c r="C48" s="285" t="s">
        <v>55</v>
      </c>
      <c r="D48" s="286" t="s">
        <v>58</v>
      </c>
      <c r="E48" s="285" t="s">
        <v>48</v>
      </c>
      <c r="F48" s="287" t="s">
        <v>75</v>
      </c>
      <c r="G48" s="205"/>
    </row>
    <row r="49" spans="1:7" ht="12" customHeight="1" thickBot="1" x14ac:dyDescent="0.25">
      <c r="A49" s="399"/>
      <c r="B49" s="396"/>
      <c r="C49" s="288" t="s">
        <v>100</v>
      </c>
      <c r="D49" s="280" t="s">
        <v>101</v>
      </c>
      <c r="E49" s="288" t="s">
        <v>98</v>
      </c>
      <c r="F49" s="284" t="s">
        <v>99</v>
      </c>
      <c r="G49" s="205"/>
    </row>
    <row r="50" spans="1:7" ht="12" customHeight="1" x14ac:dyDescent="0.2">
      <c r="A50" s="388">
        <v>0.8125</v>
      </c>
      <c r="B50" s="391" t="s">
        <v>8</v>
      </c>
      <c r="C50" s="269" t="s">
        <v>118</v>
      </c>
      <c r="D50" s="289" t="s">
        <v>86</v>
      </c>
      <c r="E50" s="143" t="s">
        <v>43</v>
      </c>
      <c r="F50" s="289" t="s">
        <v>86</v>
      </c>
      <c r="G50" s="205"/>
    </row>
    <row r="51" spans="1:7" ht="12" customHeight="1" x14ac:dyDescent="0.2">
      <c r="A51" s="389"/>
      <c r="B51" s="392"/>
      <c r="C51" s="285" t="s">
        <v>50</v>
      </c>
      <c r="D51" s="287" t="s">
        <v>72</v>
      </c>
      <c r="E51" s="273" t="s">
        <v>66</v>
      </c>
      <c r="F51" s="287" t="s">
        <v>73</v>
      </c>
      <c r="G51" s="205"/>
    </row>
    <row r="52" spans="1:7" ht="12" customHeight="1" thickBot="1" x14ac:dyDescent="0.25">
      <c r="A52" s="390"/>
      <c r="B52" s="393"/>
      <c r="C52" s="288" t="s">
        <v>103</v>
      </c>
      <c r="D52" s="284" t="s">
        <v>105</v>
      </c>
      <c r="E52" s="279" t="s">
        <v>102</v>
      </c>
      <c r="F52" s="284" t="s">
        <v>104</v>
      </c>
      <c r="G52" s="205"/>
    </row>
    <row r="53" spans="1:7" ht="18" customHeight="1" x14ac:dyDescent="0.2">
      <c r="C53" s="45"/>
      <c r="D53" s="45"/>
      <c r="E53" s="204"/>
      <c r="F53" s="45"/>
      <c r="G53" s="45"/>
    </row>
    <row r="54" spans="1:7" ht="15" customHeight="1" x14ac:dyDescent="0.2">
      <c r="C54" s="50"/>
      <c r="D54" s="50"/>
      <c r="E54" s="50"/>
      <c r="F54" s="50"/>
      <c r="G54" s="50"/>
    </row>
    <row r="55" spans="1:7" x14ac:dyDescent="0.2">
      <c r="C55" s="50"/>
      <c r="D55" s="50"/>
      <c r="E55" s="50"/>
      <c r="F55" s="50"/>
      <c r="G55" s="50"/>
    </row>
    <row r="56" spans="1:7" x14ac:dyDescent="0.2">
      <c r="F56" s="59"/>
    </row>
    <row r="57" spans="1:7" x14ac:dyDescent="0.2">
      <c r="F57" s="60"/>
    </row>
    <row r="58" spans="1:7" x14ac:dyDescent="0.2">
      <c r="F58" s="50"/>
    </row>
  </sheetData>
  <mergeCells count="58">
    <mergeCell ref="E28:F28"/>
    <mergeCell ref="E14:F14"/>
    <mergeCell ref="E39:F40"/>
    <mergeCell ref="C31:D31"/>
    <mergeCell ref="C37:D37"/>
    <mergeCell ref="E34:F34"/>
    <mergeCell ref="C34:D34"/>
    <mergeCell ref="E31:F31"/>
    <mergeCell ref="E37:F37"/>
    <mergeCell ref="C8:D8"/>
    <mergeCell ref="E8:F8"/>
    <mergeCell ref="E11:F11"/>
    <mergeCell ref="C11:D11"/>
    <mergeCell ref="A6:A8"/>
    <mergeCell ref="B6:B7"/>
    <mergeCell ref="B9:B10"/>
    <mergeCell ref="A9:A11"/>
    <mergeCell ref="B26:B27"/>
    <mergeCell ref="E17:F17"/>
    <mergeCell ref="A19:C19"/>
    <mergeCell ref="E19:F19"/>
    <mergeCell ref="C17:D17"/>
    <mergeCell ref="E22:F22"/>
    <mergeCell ref="B20:B21"/>
    <mergeCell ref="E25:F25"/>
    <mergeCell ref="C22:D22"/>
    <mergeCell ref="C25:D25"/>
    <mergeCell ref="C14:D14"/>
    <mergeCell ref="B15:B16"/>
    <mergeCell ref="C28:D28"/>
    <mergeCell ref="A15:A17"/>
    <mergeCell ref="A12:A14"/>
    <mergeCell ref="B12:B13"/>
    <mergeCell ref="A35:A37"/>
    <mergeCell ref="B35:B36"/>
    <mergeCell ref="B32:B33"/>
    <mergeCell ref="A20:A22"/>
    <mergeCell ref="A29:A31"/>
    <mergeCell ref="B29:B30"/>
    <mergeCell ref="B23:B24"/>
    <mergeCell ref="A23:A25"/>
    <mergeCell ref="A32:A34"/>
    <mergeCell ref="A26:A28"/>
    <mergeCell ref="A1:F1"/>
    <mergeCell ref="A3:C3"/>
    <mergeCell ref="E3:F3"/>
    <mergeCell ref="A2:F2"/>
    <mergeCell ref="A4:B4"/>
    <mergeCell ref="C4:D4"/>
    <mergeCell ref="E4:F4"/>
    <mergeCell ref="A50:A52"/>
    <mergeCell ref="B50:B52"/>
    <mergeCell ref="B41:B43"/>
    <mergeCell ref="A41:A43"/>
    <mergeCell ref="B44:B46"/>
    <mergeCell ref="A44:A46"/>
    <mergeCell ref="A47:A49"/>
    <mergeCell ref="B47:B49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03" orientation="portrait" horizontalDpi="300" verticalDpi="300" r:id="rId1"/>
  <headerFooter alignWithMargins="0"/>
  <rowBreaks count="1" manualBreakCount="1">
    <brk id="6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M37"/>
  <sheetViews>
    <sheetView zoomScale="75" zoomScaleNormal="75" workbookViewId="0"/>
  </sheetViews>
  <sheetFormatPr baseColWidth="10" defaultRowHeight="15" x14ac:dyDescent="0.2"/>
  <cols>
    <col min="1" max="1" width="10.140625" style="8" customWidth="1"/>
    <col min="2" max="2" width="5.85546875" style="345" customWidth="1"/>
    <col min="3" max="3" width="32.140625" style="378" customWidth="1"/>
    <col min="4" max="4" width="22.5703125" style="378" customWidth="1"/>
    <col min="5" max="5" width="6.7109375" style="10" customWidth="1"/>
    <col min="6" max="6" width="6.85546875" style="10" customWidth="1"/>
    <col min="7" max="7" width="6.7109375" style="10" customWidth="1"/>
    <col min="8" max="8" width="8.85546875" style="10" customWidth="1"/>
    <col min="9" max="9" width="8.42578125" style="33" customWidth="1"/>
    <col min="10" max="10" width="5.85546875" style="345" customWidth="1"/>
    <col min="11" max="11" width="7.28515625" style="8" customWidth="1"/>
    <col min="12" max="12" width="8.28515625" style="248" customWidth="1"/>
    <col min="13" max="16384" width="11.42578125" style="8"/>
  </cols>
  <sheetData>
    <row r="1" spans="1:13" s="4" customFormat="1" ht="30" customHeight="1" x14ac:dyDescent="0.2">
      <c r="A1" s="62"/>
      <c r="B1" s="64"/>
      <c r="C1" s="437" t="str">
        <f>Startplan!A1</f>
        <v>40. Wiener Bankenturnier</v>
      </c>
      <c r="D1" s="437"/>
      <c r="E1" s="439">
        <f>Startplan!E3</f>
        <v>42145</v>
      </c>
      <c r="F1" s="439"/>
      <c r="G1" s="439"/>
      <c r="H1" s="14"/>
      <c r="I1" s="31"/>
      <c r="J1" s="27"/>
      <c r="L1" s="30"/>
    </row>
    <row r="3" spans="1:13" ht="30" customHeight="1" x14ac:dyDescent="0.2">
      <c r="A3" s="438" t="s">
        <v>88</v>
      </c>
      <c r="B3" s="438"/>
      <c r="C3" s="438"/>
      <c r="D3" s="438"/>
      <c r="E3" s="438"/>
      <c r="F3" s="438"/>
      <c r="G3" s="438"/>
      <c r="H3" s="267"/>
      <c r="I3" s="32"/>
      <c r="J3" s="28"/>
      <c r="K3" s="11"/>
      <c r="L3" s="53"/>
      <c r="M3" s="341"/>
    </row>
    <row r="4" spans="1:13" ht="15" customHeight="1" x14ac:dyDescent="0.2">
      <c r="A4" s="249" t="s">
        <v>26</v>
      </c>
      <c r="B4" s="342" t="s">
        <v>35</v>
      </c>
      <c r="C4" s="343" t="s">
        <v>18</v>
      </c>
      <c r="D4" s="343" t="s">
        <v>19</v>
      </c>
      <c r="E4" s="344" t="s">
        <v>27</v>
      </c>
      <c r="F4" s="344" t="s">
        <v>28</v>
      </c>
      <c r="G4" s="344" t="s">
        <v>29</v>
      </c>
      <c r="H4" s="344" t="s">
        <v>39</v>
      </c>
    </row>
    <row r="5" spans="1:13" ht="9" customHeight="1" thickBot="1" x14ac:dyDescent="0.25">
      <c r="A5" s="252"/>
      <c r="C5" s="346"/>
      <c r="D5" s="346"/>
      <c r="E5" s="347"/>
      <c r="F5" s="347"/>
      <c r="G5" s="347"/>
      <c r="H5" s="347"/>
    </row>
    <row r="6" spans="1:13" ht="15.95" customHeight="1" x14ac:dyDescent="0.2">
      <c r="A6" s="22"/>
      <c r="B6" s="348" t="s">
        <v>33</v>
      </c>
      <c r="C6" s="349" t="str">
        <f>Startplan!D7</f>
        <v>MARASS Siegfried</v>
      </c>
      <c r="D6" s="350" t="str">
        <f>Startplan!D6</f>
        <v>BA</v>
      </c>
      <c r="E6" s="351">
        <v>291</v>
      </c>
      <c r="F6" s="351">
        <f>SUM(G6-E6)</f>
        <v>124</v>
      </c>
      <c r="G6" s="352">
        <v>415</v>
      </c>
      <c r="H6" s="54" t="s">
        <v>46</v>
      </c>
    </row>
    <row r="7" spans="1:13" ht="15.95" customHeight="1" thickBot="1" x14ac:dyDescent="0.25">
      <c r="A7" s="23">
        <v>1</v>
      </c>
      <c r="B7" s="353" t="s">
        <v>32</v>
      </c>
      <c r="C7" s="354" t="str">
        <f>Startplan!F7</f>
        <v>KOCH Gabriele</v>
      </c>
      <c r="D7" s="46" t="str">
        <f>Startplan!F6</f>
        <v>BA</v>
      </c>
      <c r="E7" s="19">
        <v>306</v>
      </c>
      <c r="F7" s="19">
        <f>SUM(G7-E7)</f>
        <v>113</v>
      </c>
      <c r="G7" s="20">
        <v>419</v>
      </c>
      <c r="H7" s="54" t="s">
        <v>30</v>
      </c>
    </row>
    <row r="8" spans="1:13" ht="18" customHeight="1" thickBot="1" x14ac:dyDescent="0.25">
      <c r="A8" s="24"/>
      <c r="B8" s="355"/>
      <c r="C8" s="356"/>
      <c r="D8" s="356"/>
      <c r="E8" s="357">
        <f>SUM(E6:E7)</f>
        <v>597</v>
      </c>
      <c r="F8" s="358">
        <f>SUM(F6:F7)</f>
        <v>237</v>
      </c>
      <c r="G8" s="359">
        <f>SUM(G6:G7)</f>
        <v>834</v>
      </c>
      <c r="H8" s="54"/>
      <c r="I8" s="34"/>
    </row>
    <row r="9" spans="1:13" ht="9" customHeight="1" thickBot="1" x14ac:dyDescent="0.25">
      <c r="A9" s="252"/>
      <c r="C9" s="346"/>
      <c r="D9" s="346"/>
      <c r="E9" s="347"/>
      <c r="F9" s="347"/>
      <c r="G9" s="347"/>
      <c r="H9" s="347"/>
    </row>
    <row r="10" spans="1:13" ht="15.95" customHeight="1" x14ac:dyDescent="0.2">
      <c r="A10" s="22"/>
      <c r="B10" s="348" t="s">
        <v>34</v>
      </c>
      <c r="C10" s="360" t="str">
        <f>Startplan!C10</f>
        <v>RISNAR Leopold</v>
      </c>
      <c r="D10" s="361" t="str">
        <f>Startplan!C9</f>
        <v>BAWAG/PSK</v>
      </c>
      <c r="E10" s="351">
        <v>301</v>
      </c>
      <c r="F10" s="351">
        <f>SUM(G10-E10)</f>
        <v>105</v>
      </c>
      <c r="G10" s="352">
        <v>406</v>
      </c>
      <c r="H10" s="54" t="s">
        <v>46</v>
      </c>
    </row>
    <row r="11" spans="1:13" ht="15.95" customHeight="1" thickBot="1" x14ac:dyDescent="0.25">
      <c r="A11" s="23">
        <v>2</v>
      </c>
      <c r="B11" s="362" t="s">
        <v>31</v>
      </c>
      <c r="C11" s="363" t="str">
        <f>Startplan!E10</f>
        <v>SIMULAK Silvia</v>
      </c>
      <c r="D11" s="364" t="str">
        <f>Startplan!E9</f>
        <v>BAWAG/PSK</v>
      </c>
      <c r="E11" s="293">
        <v>275</v>
      </c>
      <c r="F11" s="293">
        <f>SUM(G11-E11)</f>
        <v>130</v>
      </c>
      <c r="G11" s="302">
        <v>405</v>
      </c>
      <c r="H11" s="54" t="s">
        <v>30</v>
      </c>
    </row>
    <row r="12" spans="1:13" ht="18" customHeight="1" thickBot="1" x14ac:dyDescent="0.25">
      <c r="A12" s="24"/>
      <c r="B12" s="355"/>
      <c r="C12" s="356"/>
      <c r="D12" s="356"/>
      <c r="E12" s="357">
        <f>SUM(E10:E11)</f>
        <v>576</v>
      </c>
      <c r="F12" s="358">
        <f>SUM(F10:F11)</f>
        <v>235</v>
      </c>
      <c r="G12" s="359">
        <f>SUM(G10:G11)</f>
        <v>811</v>
      </c>
      <c r="H12" s="54"/>
      <c r="I12" s="34"/>
    </row>
    <row r="13" spans="1:13" ht="9" customHeight="1" thickBot="1" x14ac:dyDescent="0.25">
      <c r="A13" s="252"/>
      <c r="C13" s="346"/>
      <c r="D13" s="346"/>
      <c r="E13" s="347"/>
      <c r="F13" s="347"/>
      <c r="G13" s="347"/>
      <c r="H13" s="347"/>
    </row>
    <row r="14" spans="1:13" ht="15.95" customHeight="1" x14ac:dyDescent="0.2">
      <c r="A14" s="22"/>
      <c r="B14" s="348" t="s">
        <v>34</v>
      </c>
      <c r="C14" s="360" t="str">
        <f>Startplan!C13</f>
        <v>WUSTINGER Herbert</v>
      </c>
      <c r="D14" s="350" t="str">
        <f>Startplan!C12</f>
        <v>OeNB</v>
      </c>
      <c r="E14" s="351">
        <v>264</v>
      </c>
      <c r="F14" s="351">
        <f>SUM(G14-E14)</f>
        <v>116</v>
      </c>
      <c r="G14" s="352">
        <v>380</v>
      </c>
      <c r="H14" s="54" t="s">
        <v>46</v>
      </c>
    </row>
    <row r="15" spans="1:13" ht="15.95" customHeight="1" thickBot="1" x14ac:dyDescent="0.25">
      <c r="A15" s="23">
        <v>3</v>
      </c>
      <c r="B15" s="353" t="s">
        <v>31</v>
      </c>
      <c r="C15" s="363" t="str">
        <f>Startplan!E13</f>
        <v>KLOIBER Doris</v>
      </c>
      <c r="D15" s="51" t="str">
        <f>Startplan!E12</f>
        <v>OeNB</v>
      </c>
      <c r="E15" s="293">
        <v>299</v>
      </c>
      <c r="F15" s="293">
        <f>SUM(G15-E15)</f>
        <v>90</v>
      </c>
      <c r="G15" s="302">
        <v>389</v>
      </c>
      <c r="H15" s="54" t="s">
        <v>30</v>
      </c>
    </row>
    <row r="16" spans="1:13" ht="18" customHeight="1" thickBot="1" x14ac:dyDescent="0.25">
      <c r="A16" s="24"/>
      <c r="B16" s="355"/>
      <c r="C16" s="356"/>
      <c r="D16" s="356"/>
      <c r="E16" s="357">
        <f>SUM(E14:E15)</f>
        <v>563</v>
      </c>
      <c r="F16" s="358">
        <f>SUM(F14:F15)</f>
        <v>206</v>
      </c>
      <c r="G16" s="359">
        <f>SUM(G14:G15)</f>
        <v>769</v>
      </c>
      <c r="H16" s="54"/>
      <c r="I16" s="34"/>
    </row>
    <row r="17" spans="1:9" ht="9" customHeight="1" thickBot="1" x14ac:dyDescent="0.25">
      <c r="A17" s="252"/>
      <c r="C17" s="365"/>
      <c r="D17" s="365"/>
      <c r="E17" s="366"/>
      <c r="F17" s="366"/>
      <c r="G17" s="366"/>
      <c r="H17" s="366"/>
    </row>
    <row r="18" spans="1:9" ht="15.95" customHeight="1" x14ac:dyDescent="0.2">
      <c r="A18" s="22"/>
      <c r="B18" s="348" t="s">
        <v>33</v>
      </c>
      <c r="C18" s="349" t="str">
        <f>Startplan!D16</f>
        <v>PETERS Peter</v>
      </c>
      <c r="D18" s="361" t="str">
        <f>Startplan!D15</f>
        <v>OeNB</v>
      </c>
      <c r="E18" s="351">
        <v>279</v>
      </c>
      <c r="F18" s="351">
        <f>SUM(G18-E18)</f>
        <v>113</v>
      </c>
      <c r="G18" s="352">
        <v>392</v>
      </c>
      <c r="H18" s="54" t="s">
        <v>46</v>
      </c>
    </row>
    <row r="19" spans="1:9" ht="15.95" customHeight="1" thickBot="1" x14ac:dyDescent="0.25">
      <c r="A19" s="23">
        <v>4</v>
      </c>
      <c r="B19" s="362" t="s">
        <v>32</v>
      </c>
      <c r="C19" s="354" t="str">
        <f>Startplan!F16</f>
        <v>ROTT Daniela</v>
      </c>
      <c r="D19" s="367" t="str">
        <f>Startplan!F15</f>
        <v>OeNB</v>
      </c>
      <c r="E19" s="293">
        <v>253</v>
      </c>
      <c r="F19" s="293">
        <f>SUM(G19-E19)</f>
        <v>109</v>
      </c>
      <c r="G19" s="302">
        <v>362</v>
      </c>
      <c r="H19" s="54" t="s">
        <v>30</v>
      </c>
    </row>
    <row r="20" spans="1:9" ht="18" customHeight="1" thickBot="1" x14ac:dyDescent="0.25">
      <c r="A20" s="24"/>
      <c r="B20" s="355"/>
      <c r="C20" s="356"/>
      <c r="D20" s="356"/>
      <c r="E20" s="357">
        <f>SUM(E18:E19)</f>
        <v>532</v>
      </c>
      <c r="F20" s="358">
        <f>SUM(F18:F19)</f>
        <v>222</v>
      </c>
      <c r="G20" s="359">
        <f>SUM(G18:G19)</f>
        <v>754</v>
      </c>
      <c r="H20" s="54"/>
      <c r="I20" s="34"/>
    </row>
    <row r="21" spans="1:9" ht="9" customHeight="1" thickBot="1" x14ac:dyDescent="0.25">
      <c r="C21" s="193"/>
      <c r="D21" s="193"/>
      <c r="E21" s="43"/>
      <c r="F21" s="43"/>
      <c r="G21" s="43"/>
    </row>
    <row r="22" spans="1:9" ht="15.95" customHeight="1" x14ac:dyDescent="0.2">
      <c r="A22" s="22"/>
      <c r="B22" s="348" t="s">
        <v>34</v>
      </c>
      <c r="C22" s="349" t="str">
        <f>Startplan!C7</f>
        <v>KEFEDER Rudi</v>
      </c>
      <c r="D22" s="368" t="str">
        <f>Startplan!C6</f>
        <v>OeNB</v>
      </c>
      <c r="E22" s="369">
        <v>276</v>
      </c>
      <c r="F22" s="351">
        <f>SUM(G22-E22)</f>
        <v>89</v>
      </c>
      <c r="G22" s="370">
        <v>365</v>
      </c>
      <c r="H22" s="54" t="s">
        <v>46</v>
      </c>
    </row>
    <row r="23" spans="1:9" ht="15.95" customHeight="1" thickBot="1" x14ac:dyDescent="0.25">
      <c r="A23" s="197">
        <v>5</v>
      </c>
      <c r="B23" s="353" t="s">
        <v>31</v>
      </c>
      <c r="C23" s="371" t="str">
        <f>Startplan!E7</f>
        <v>KEFEDER Inge</v>
      </c>
      <c r="D23" s="367" t="str">
        <f>Startplan!E6</f>
        <v>OeNB</v>
      </c>
      <c r="E23" s="372">
        <v>278</v>
      </c>
      <c r="F23" s="293">
        <f>SUM(G23-E23)</f>
        <v>105</v>
      </c>
      <c r="G23" s="373">
        <v>383</v>
      </c>
      <c r="H23" s="54" t="s">
        <v>30</v>
      </c>
    </row>
    <row r="24" spans="1:9" ht="18" customHeight="1" thickBot="1" x14ac:dyDescent="0.25">
      <c r="A24" s="24"/>
      <c r="B24" s="355"/>
      <c r="C24" s="356"/>
      <c r="D24" s="356"/>
      <c r="E24" s="357">
        <f>SUM(E22:E23)</f>
        <v>554</v>
      </c>
      <c r="F24" s="358">
        <f>SUM(F22:F23)</f>
        <v>194</v>
      </c>
      <c r="G24" s="359">
        <f>SUM(G22:G23)</f>
        <v>748</v>
      </c>
      <c r="H24" s="54"/>
      <c r="I24" s="34"/>
    </row>
    <row r="25" spans="1:9" ht="9" customHeight="1" thickBot="1" x14ac:dyDescent="0.25">
      <c r="A25" s="252"/>
      <c r="C25" s="346"/>
      <c r="D25" s="346"/>
      <c r="E25" s="347"/>
      <c r="F25" s="347"/>
      <c r="G25" s="347"/>
      <c r="H25" s="347"/>
    </row>
    <row r="26" spans="1:9" ht="15.95" customHeight="1" x14ac:dyDescent="0.2">
      <c r="A26" s="22"/>
      <c r="B26" s="348" t="s">
        <v>33</v>
      </c>
      <c r="C26" s="349" t="str">
        <f>Startplan!D10</f>
        <v>PFEIFFER Thomas</v>
      </c>
      <c r="D26" s="361" t="str">
        <f>Startplan!F9</f>
        <v>OeNB</v>
      </c>
      <c r="E26" s="351">
        <v>285</v>
      </c>
      <c r="F26" s="351">
        <f>SUM(G26-E26)</f>
        <v>117</v>
      </c>
      <c r="G26" s="352">
        <v>402</v>
      </c>
      <c r="H26" s="54" t="s">
        <v>46</v>
      </c>
    </row>
    <row r="27" spans="1:9" ht="15.95" customHeight="1" thickBot="1" x14ac:dyDescent="0.25">
      <c r="A27" s="23">
        <v>6</v>
      </c>
      <c r="B27" s="362" t="s">
        <v>32</v>
      </c>
      <c r="C27" s="354" t="str">
        <f>Startplan!F10</f>
        <v>THÜRINGER Carol</v>
      </c>
      <c r="D27" s="367" t="str">
        <f>Startplan!D9</f>
        <v>OeNB</v>
      </c>
      <c r="E27" s="293">
        <v>257</v>
      </c>
      <c r="F27" s="293">
        <f>SUM(G27-E27)</f>
        <v>87</v>
      </c>
      <c r="G27" s="302">
        <v>344</v>
      </c>
      <c r="H27" s="54" t="s">
        <v>30</v>
      </c>
    </row>
    <row r="28" spans="1:9" ht="18" customHeight="1" thickBot="1" x14ac:dyDescent="0.25">
      <c r="A28" s="24"/>
      <c r="B28" s="355"/>
      <c r="C28" s="356"/>
      <c r="D28" s="356"/>
      <c r="E28" s="357">
        <f>SUM(E26:E27)</f>
        <v>542</v>
      </c>
      <c r="F28" s="358">
        <f>SUM(F26:F27)</f>
        <v>204</v>
      </c>
      <c r="G28" s="359">
        <f>SUM(G26:G27)</f>
        <v>746</v>
      </c>
      <c r="H28" s="54"/>
      <c r="I28" s="34"/>
    </row>
    <row r="29" spans="1:9" ht="9" customHeight="1" thickBot="1" x14ac:dyDescent="0.25">
      <c r="A29" s="252"/>
      <c r="C29" s="365"/>
      <c r="D29" s="365"/>
      <c r="E29" s="366"/>
      <c r="F29" s="366"/>
      <c r="G29" s="366"/>
      <c r="H29" s="366"/>
    </row>
    <row r="30" spans="1:9" ht="15.95" customHeight="1" x14ac:dyDescent="0.2">
      <c r="A30" s="22"/>
      <c r="B30" s="348" t="s">
        <v>33</v>
      </c>
      <c r="C30" s="349" t="str">
        <f>Startplan!D13</f>
        <v>SEIDL Johann</v>
      </c>
      <c r="D30" s="361" t="str">
        <f>Startplan!D12</f>
        <v>BAWAG/PSK</v>
      </c>
      <c r="E30" s="351">
        <v>283</v>
      </c>
      <c r="F30" s="351">
        <f>SUM(G30-E30)</f>
        <v>116</v>
      </c>
      <c r="G30" s="352">
        <v>399</v>
      </c>
      <c r="H30" s="54" t="s">
        <v>46</v>
      </c>
    </row>
    <row r="31" spans="1:9" ht="15.95" customHeight="1" thickBot="1" x14ac:dyDescent="0.25">
      <c r="A31" s="23">
        <v>7</v>
      </c>
      <c r="B31" s="353" t="s">
        <v>32</v>
      </c>
      <c r="C31" s="354" t="str">
        <f>Startplan!F13</f>
        <v>KÖNIG Brigitte</v>
      </c>
      <c r="D31" s="367" t="str">
        <f>Startplan!F12</f>
        <v>BAWAG/PSK</v>
      </c>
      <c r="E31" s="293">
        <v>244</v>
      </c>
      <c r="F31" s="293">
        <f>SUM(G31-E31)</f>
        <v>78</v>
      </c>
      <c r="G31" s="302">
        <v>322</v>
      </c>
      <c r="H31" s="54" t="s">
        <v>30</v>
      </c>
    </row>
    <row r="32" spans="1:9" ht="18" customHeight="1" thickBot="1" x14ac:dyDescent="0.25">
      <c r="A32" s="24"/>
      <c r="B32" s="355"/>
      <c r="C32" s="356"/>
      <c r="D32" s="356"/>
      <c r="E32" s="357">
        <f>SUM(E30:E31)</f>
        <v>527</v>
      </c>
      <c r="F32" s="358">
        <f>SUM(F30:F31)</f>
        <v>194</v>
      </c>
      <c r="G32" s="359">
        <f>SUM(G30:G31)</f>
        <v>721</v>
      </c>
      <c r="H32" s="54"/>
      <c r="I32" s="34"/>
    </row>
    <row r="33" spans="1:12" ht="9" customHeight="1" x14ac:dyDescent="0.2">
      <c r="A33" s="252"/>
      <c r="C33" s="365"/>
      <c r="D33" s="365"/>
      <c r="E33" s="366"/>
      <c r="F33" s="366"/>
      <c r="G33" s="366"/>
      <c r="H33" s="366"/>
    </row>
    <row r="34" spans="1:12" s="44" customFormat="1" ht="15.95" customHeight="1" x14ac:dyDescent="0.2">
      <c r="A34" s="339"/>
      <c r="B34" s="374"/>
      <c r="C34" s="375"/>
      <c r="D34" s="303"/>
      <c r="E34" s="54"/>
      <c r="F34" s="54"/>
      <c r="G34" s="54"/>
      <c r="H34" s="54"/>
      <c r="I34" s="34"/>
      <c r="J34" s="374"/>
      <c r="L34" s="376"/>
    </row>
    <row r="35" spans="1:12" s="44" customFormat="1" ht="15.95" customHeight="1" x14ac:dyDescent="0.2">
      <c r="A35" s="339"/>
      <c r="B35" s="374"/>
      <c r="C35" s="377"/>
      <c r="D35" s="303"/>
      <c r="E35" s="54"/>
      <c r="F35" s="54"/>
      <c r="G35" s="54"/>
      <c r="H35" s="54"/>
      <c r="I35" s="34"/>
      <c r="J35" s="374"/>
      <c r="L35" s="376"/>
    </row>
    <row r="36" spans="1:12" s="44" customFormat="1" ht="15.95" customHeight="1" x14ac:dyDescent="0.2">
      <c r="A36" s="339"/>
      <c r="B36" s="374"/>
      <c r="C36" s="304"/>
      <c r="D36" s="304"/>
      <c r="E36" s="54"/>
      <c r="F36" s="54"/>
      <c r="G36" s="54"/>
      <c r="H36" s="54"/>
      <c r="I36" s="34"/>
      <c r="J36" s="374"/>
      <c r="L36" s="376"/>
    </row>
    <row r="37" spans="1:12" ht="9" customHeight="1" x14ac:dyDescent="0.2">
      <c r="A37" s="252"/>
      <c r="C37" s="365"/>
      <c r="D37" s="365"/>
      <c r="E37" s="366"/>
      <c r="F37" s="366"/>
      <c r="G37" s="366"/>
      <c r="H37" s="366"/>
    </row>
  </sheetData>
  <mergeCells count="3">
    <mergeCell ref="C1:D1"/>
    <mergeCell ref="A3:G3"/>
    <mergeCell ref="E1:G1"/>
  </mergeCells>
  <phoneticPr fontId="9" type="noConversion"/>
  <conditionalFormatting sqref="E6:E7 E10:E11 E14:E15 E18:E19 E22:E23 E26:E27 E30:E31 E34:E35">
    <cfRule type="cellIs" dxfId="63" priority="4" stopIfTrue="1" operator="greaterThanOrEqual">
      <formula>300</formula>
    </cfRule>
  </conditionalFormatting>
  <conditionalFormatting sqref="F6:F7 F10:F11 F14:F15 F18:F19 F22:F23 F26:F27 F30:F31 F34:F35">
    <cfRule type="cellIs" dxfId="62" priority="5" stopIfTrue="1" operator="greaterThanOrEqual">
      <formula>150</formula>
    </cfRule>
  </conditionalFormatting>
  <conditionalFormatting sqref="G6:G7 G10:G11 G14:G15 G18:G19 G22:G23 G26:G27 G30:G31 G34:G35">
    <cfRule type="cellIs" dxfId="61" priority="6" stopIfTrue="1" operator="greaterThanOrEqual">
      <formula>500</formula>
    </cfRule>
    <cfRule type="cellIs" dxfId="60" priority="7" stopIfTrue="1" operator="greaterThanOrEqual">
      <formula>450</formula>
    </cfRule>
    <cfRule type="cellIs" dxfId="59" priority="8" stopIfTrue="1" operator="greaterThanOrEqual">
      <formula>400</formula>
    </cfRule>
  </conditionalFormatting>
  <conditionalFormatting sqref="E8 E12 E16 E20 E24 E28 E32 E36">
    <cfRule type="cellIs" dxfId="58" priority="9" stopIfTrue="1" operator="greaterThanOrEqual">
      <formula>600</formula>
    </cfRule>
  </conditionalFormatting>
  <conditionalFormatting sqref="F8 F12 F16 F20 F24 F28 F32 F36">
    <cfRule type="cellIs" dxfId="57" priority="10" stopIfTrue="1" operator="greaterThanOrEqual">
      <formula>300</formula>
    </cfRule>
  </conditionalFormatting>
  <conditionalFormatting sqref="G8 G12 G16 G20 G24 G28 G32 G36">
    <cfRule type="cellIs" dxfId="56" priority="11" stopIfTrue="1" operator="greaterThanOrEqual">
      <formula>1000</formula>
    </cfRule>
    <cfRule type="cellIs" dxfId="55" priority="12" stopIfTrue="1" operator="greaterThanOrEqual">
      <formula>900</formula>
    </cfRule>
    <cfRule type="cellIs" dxfId="54" priority="13" stopIfTrue="1" operator="greaterThanOrEqual">
      <formula>800</formula>
    </cfRule>
  </conditionalFormatting>
  <conditionalFormatting sqref="D1:D1048576">
    <cfRule type="cellIs" dxfId="53" priority="1" operator="equal">
      <formula>"OeNB"</formula>
    </cfRule>
    <cfRule type="cellIs" dxfId="52" priority="2" operator="equal">
      <formula>"BAWAG/PSK"</formula>
    </cfRule>
    <cfRule type="cellIs" dxfId="51" priority="3" operator="equal">
      <formula>"BA"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Zeros="0" zoomScale="75" zoomScaleNormal="75" workbookViewId="0"/>
  </sheetViews>
  <sheetFormatPr baseColWidth="10" defaultRowHeight="15" x14ac:dyDescent="0.2"/>
  <cols>
    <col min="1" max="1" width="6.7109375" style="29" customWidth="1"/>
    <col min="2" max="2" width="25.7109375" style="6" customWidth="1"/>
    <col min="3" max="4" width="9.7109375" style="90" customWidth="1"/>
    <col min="5" max="5" width="10.5703125" style="90" customWidth="1"/>
    <col min="6" max="6" width="15.7109375" style="6" customWidth="1"/>
    <col min="7" max="7" width="8.5703125" style="116" customWidth="1"/>
    <col min="8" max="8" width="19.140625" style="117" customWidth="1"/>
    <col min="9" max="9" width="13.85546875" style="178" customWidth="1"/>
    <col min="10" max="10" width="13.28515625" style="178" customWidth="1"/>
    <col min="11" max="11" width="8" style="179" customWidth="1"/>
    <col min="12" max="12" width="6.28515625" style="6" customWidth="1"/>
    <col min="13" max="16" width="7.7109375" style="6" customWidth="1"/>
    <col min="17" max="16384" width="11.42578125" style="6"/>
  </cols>
  <sheetData>
    <row r="1" spans="1:12" s="4" customFormat="1" ht="24.95" customHeight="1" x14ac:dyDescent="0.2">
      <c r="A1" s="61"/>
      <c r="B1" s="437" t="str">
        <f>Startplan!A1</f>
        <v>40. Wiener Bankenturnier</v>
      </c>
      <c r="C1" s="437"/>
      <c r="D1" s="437"/>
      <c r="E1" s="437"/>
      <c r="F1" s="218">
        <f>Startplan!E19</f>
        <v>42173</v>
      </c>
      <c r="G1" s="219"/>
      <c r="H1" s="117"/>
      <c r="I1" s="108"/>
      <c r="J1" s="108"/>
      <c r="K1" s="256"/>
    </row>
    <row r="3" spans="1:12" s="8" customFormat="1" ht="30" customHeight="1" thickBot="1" x14ac:dyDescent="0.25">
      <c r="A3" s="440" t="s">
        <v>12</v>
      </c>
      <c r="B3" s="440"/>
      <c r="C3" s="440"/>
      <c r="D3" s="440"/>
      <c r="E3" s="440"/>
      <c r="F3" s="440"/>
      <c r="G3" s="115" t="s">
        <v>44</v>
      </c>
      <c r="H3" s="115"/>
      <c r="I3" s="257"/>
      <c r="J3" s="257"/>
      <c r="K3" s="55"/>
    </row>
    <row r="4" spans="1:12" s="8" customFormat="1" ht="24" thickBot="1" x14ac:dyDescent="0.25">
      <c r="A4" s="340" t="s">
        <v>96</v>
      </c>
      <c r="B4" s="153" t="str">
        <f>Startplan!C20</f>
        <v>BA</v>
      </c>
      <c r="C4" s="91"/>
      <c r="D4" s="94"/>
      <c r="E4" s="127"/>
      <c r="F4" s="128"/>
      <c r="G4" s="115"/>
      <c r="H4" s="115"/>
      <c r="I4" s="156"/>
      <c r="J4" s="156"/>
      <c r="K4" s="55"/>
    </row>
    <row r="5" spans="1:12" s="8" customFormat="1" ht="15" customHeight="1" thickBot="1" x14ac:dyDescent="0.25">
      <c r="A5" s="137" t="s">
        <v>35</v>
      </c>
      <c r="B5" s="138" t="s">
        <v>25</v>
      </c>
      <c r="C5" s="124" t="s">
        <v>23</v>
      </c>
      <c r="D5" s="124" t="s">
        <v>24</v>
      </c>
      <c r="E5" s="124" t="s">
        <v>11</v>
      </c>
      <c r="F5" s="125" t="s">
        <v>45</v>
      </c>
      <c r="G5" s="115"/>
      <c r="H5" s="115"/>
      <c r="I5" s="166"/>
      <c r="J5" s="166"/>
      <c r="K5" s="55"/>
    </row>
    <row r="6" spans="1:12" s="8" customFormat="1" ht="15" customHeight="1" x14ac:dyDescent="0.2">
      <c r="A6" s="39" t="s">
        <v>34</v>
      </c>
      <c r="B6" s="126" t="str">
        <f>Startplan!C21</f>
        <v>SWATOSCH Patrick</v>
      </c>
      <c r="C6" s="122">
        <v>299</v>
      </c>
      <c r="D6" s="122">
        <f t="shared" ref="D6:D11" si="0">SUM(E6-C6)</f>
        <v>138</v>
      </c>
      <c r="E6" s="129">
        <v>437</v>
      </c>
      <c r="F6" s="135"/>
      <c r="G6" s="115" t="s">
        <v>46</v>
      </c>
      <c r="H6" s="115"/>
      <c r="I6" s="166"/>
      <c r="J6" s="166"/>
      <c r="K6" s="55"/>
    </row>
    <row r="7" spans="1:12" s="8" customFormat="1" ht="15" customHeight="1" x14ac:dyDescent="0.2">
      <c r="A7" s="39" t="s">
        <v>32</v>
      </c>
      <c r="B7" s="126" t="str">
        <f>Startplan!F24</f>
        <v>KOCH Maximilian</v>
      </c>
      <c r="C7" s="122">
        <v>304</v>
      </c>
      <c r="D7" s="122">
        <f t="shared" si="0"/>
        <v>152</v>
      </c>
      <c r="E7" s="129">
        <v>456</v>
      </c>
      <c r="F7" s="135"/>
      <c r="G7" s="115" t="s">
        <v>46</v>
      </c>
      <c r="H7" s="115"/>
      <c r="I7" s="166"/>
      <c r="J7" s="166"/>
      <c r="K7" s="55"/>
    </row>
    <row r="8" spans="1:12" s="8" customFormat="1" ht="15" customHeight="1" x14ac:dyDescent="0.2">
      <c r="A8" s="39" t="s">
        <v>31</v>
      </c>
      <c r="B8" s="107" t="str">
        <f>Startplan!E27</f>
        <v>MARASS Siegfried</v>
      </c>
      <c r="C8" s="89">
        <v>275</v>
      </c>
      <c r="D8" s="89">
        <f t="shared" si="0"/>
        <v>125</v>
      </c>
      <c r="E8" s="130">
        <v>400</v>
      </c>
      <c r="F8" s="136"/>
      <c r="G8" s="115" t="s">
        <v>90</v>
      </c>
      <c r="H8" s="115"/>
      <c r="I8" s="166"/>
      <c r="J8" s="166"/>
      <c r="K8" s="55"/>
    </row>
    <row r="9" spans="1:12" s="8" customFormat="1" ht="15" customHeight="1" x14ac:dyDescent="0.2">
      <c r="A9" s="39" t="s">
        <v>33</v>
      </c>
      <c r="B9" s="107" t="str">
        <f>Startplan!D30</f>
        <v>BRUCKNER Johann</v>
      </c>
      <c r="C9" s="89">
        <v>299</v>
      </c>
      <c r="D9" s="89">
        <f t="shared" si="0"/>
        <v>126</v>
      </c>
      <c r="E9" s="130">
        <v>425</v>
      </c>
      <c r="F9" s="136"/>
      <c r="G9" s="115" t="s">
        <v>46</v>
      </c>
      <c r="H9" s="115"/>
      <c r="I9" s="166"/>
      <c r="J9" s="166"/>
      <c r="K9" s="55"/>
    </row>
    <row r="10" spans="1:12" s="8" customFormat="1" x14ac:dyDescent="0.2">
      <c r="A10" s="39" t="s">
        <v>34</v>
      </c>
      <c r="B10" s="107" t="str">
        <f>Startplan!C33</f>
        <v>KOCH Erwin</v>
      </c>
      <c r="C10" s="89">
        <v>302</v>
      </c>
      <c r="D10" s="89">
        <f t="shared" si="0"/>
        <v>140</v>
      </c>
      <c r="E10" s="131">
        <v>442</v>
      </c>
      <c r="F10" s="136"/>
      <c r="G10" s="115" t="s">
        <v>46</v>
      </c>
      <c r="H10" s="115"/>
      <c r="I10" s="166"/>
      <c r="J10" s="166"/>
      <c r="K10" s="55"/>
    </row>
    <row r="11" spans="1:12" s="8" customFormat="1" ht="15.75" thickBot="1" x14ac:dyDescent="0.25">
      <c r="A11" s="120" t="s">
        <v>32</v>
      </c>
      <c r="B11" s="107" t="str">
        <f>Startplan!F36</f>
        <v>MARCHART Richard</v>
      </c>
      <c r="C11" s="89">
        <v>295</v>
      </c>
      <c r="D11" s="89">
        <f t="shared" si="0"/>
        <v>149</v>
      </c>
      <c r="E11" s="131">
        <v>444</v>
      </c>
      <c r="F11" s="136"/>
      <c r="G11" s="115" t="s">
        <v>46</v>
      </c>
      <c r="H11" s="115"/>
      <c r="I11" s="166"/>
      <c r="J11" s="166"/>
      <c r="K11" s="55"/>
    </row>
    <row r="12" spans="1:12" s="8" customFormat="1" ht="18" customHeight="1" thickBot="1" x14ac:dyDescent="0.25">
      <c r="A12" s="133"/>
      <c r="B12" s="119"/>
      <c r="C12" s="40">
        <f>SUM(C6:C11)</f>
        <v>1774</v>
      </c>
      <c r="D12" s="40">
        <f>SUM(D6:D11)</f>
        <v>830</v>
      </c>
      <c r="E12" s="40">
        <f>SUM(E6:E11)</f>
        <v>2604</v>
      </c>
      <c r="F12" s="134">
        <f>IF(COUNT(E6:E11)&gt;0,AVERAGE(E6:E11),0)</f>
        <v>434</v>
      </c>
      <c r="G12" s="115"/>
      <c r="H12" s="115"/>
      <c r="I12" s="166"/>
      <c r="J12" s="166"/>
      <c r="K12" s="55"/>
    </row>
    <row r="13" spans="1:12" s="8" customFormat="1" ht="15" customHeight="1" thickBot="1" x14ac:dyDescent="0.25">
      <c r="A13" s="41"/>
      <c r="B13" s="42"/>
      <c r="C13" s="43"/>
      <c r="D13" s="43"/>
      <c r="E13" s="43"/>
      <c r="F13" s="42"/>
      <c r="G13" s="115"/>
      <c r="H13" s="115"/>
      <c r="I13" s="156"/>
      <c r="J13" s="156"/>
      <c r="K13" s="55"/>
    </row>
    <row r="14" spans="1:12" s="8" customFormat="1" ht="24" thickBot="1" x14ac:dyDescent="0.25">
      <c r="A14" s="184" t="s">
        <v>93</v>
      </c>
      <c r="B14" s="185" t="str">
        <f>Startplan!E20</f>
        <v>OeNB</v>
      </c>
      <c r="C14" s="186"/>
      <c r="D14" s="187"/>
      <c r="E14" s="188"/>
      <c r="F14" s="189"/>
      <c r="G14" s="115"/>
      <c r="H14" s="115"/>
      <c r="I14" s="156"/>
      <c r="J14" s="156"/>
      <c r="K14" s="55"/>
    </row>
    <row r="15" spans="1:12" s="8" customFormat="1" ht="15" customHeight="1" thickBot="1" x14ac:dyDescent="0.25">
      <c r="A15" s="137" t="s">
        <v>35</v>
      </c>
      <c r="B15" s="138" t="s">
        <v>25</v>
      </c>
      <c r="C15" s="124" t="s">
        <v>23</v>
      </c>
      <c r="D15" s="124" t="s">
        <v>24</v>
      </c>
      <c r="E15" s="124" t="s">
        <v>11</v>
      </c>
      <c r="F15" s="125" t="s">
        <v>45</v>
      </c>
      <c r="G15" s="115"/>
      <c r="H15" s="115"/>
      <c r="I15" s="166"/>
      <c r="J15" s="166"/>
      <c r="K15" s="55"/>
      <c r="L15" s="44"/>
    </row>
    <row r="16" spans="1:12" s="8" customFormat="1" ht="15" customHeight="1" x14ac:dyDescent="0.2">
      <c r="A16" s="39" t="s">
        <v>31</v>
      </c>
      <c r="B16" s="121" t="str">
        <f>Startplan!E21</f>
        <v>NIKIC Goran</v>
      </c>
      <c r="C16" s="122">
        <v>311</v>
      </c>
      <c r="D16" s="122">
        <f t="shared" ref="D16:D21" si="1">SUM(E16-C16)</f>
        <v>149</v>
      </c>
      <c r="E16" s="129">
        <v>460</v>
      </c>
      <c r="F16" s="135"/>
      <c r="G16" s="115" t="s">
        <v>46</v>
      </c>
      <c r="H16" s="10"/>
      <c r="I16" s="166"/>
      <c r="J16" s="166"/>
      <c r="K16" s="55"/>
      <c r="L16" s="92"/>
    </row>
    <row r="17" spans="1:13" s="8" customFormat="1" ht="15" customHeight="1" x14ac:dyDescent="0.2">
      <c r="A17" s="39" t="s">
        <v>33</v>
      </c>
      <c r="B17" s="121" t="str">
        <f>Startplan!D24</f>
        <v>KAHR Josef</v>
      </c>
      <c r="C17" s="122">
        <v>306</v>
      </c>
      <c r="D17" s="122">
        <f t="shared" si="1"/>
        <v>128</v>
      </c>
      <c r="E17" s="129">
        <v>434</v>
      </c>
      <c r="F17" s="135"/>
      <c r="G17" s="115" t="s">
        <v>46</v>
      </c>
      <c r="H17" s="10"/>
      <c r="I17" s="166"/>
      <c r="J17" s="166"/>
      <c r="K17" s="55"/>
      <c r="L17" s="92"/>
    </row>
    <row r="18" spans="1:13" s="8" customFormat="1" ht="15" customHeight="1" x14ac:dyDescent="0.2">
      <c r="A18" s="120" t="s">
        <v>34</v>
      </c>
      <c r="B18" s="106" t="str">
        <f>Startplan!C27</f>
        <v>PFEIFFER Gerhard</v>
      </c>
      <c r="C18" s="89">
        <v>282</v>
      </c>
      <c r="D18" s="89">
        <f t="shared" si="1"/>
        <v>125</v>
      </c>
      <c r="E18" s="130">
        <v>407</v>
      </c>
      <c r="F18" s="136"/>
      <c r="G18" s="115" t="s">
        <v>46</v>
      </c>
      <c r="H18" s="10"/>
      <c r="I18" s="166"/>
      <c r="J18" s="166"/>
      <c r="K18" s="55"/>
      <c r="L18" s="92"/>
    </row>
    <row r="19" spans="1:13" s="8" customFormat="1" ht="15" customHeight="1" x14ac:dyDescent="0.2">
      <c r="A19" s="39" t="s">
        <v>32</v>
      </c>
      <c r="B19" s="106" t="str">
        <f>Startplan!F30</f>
        <v>ROTT Peter</v>
      </c>
      <c r="C19" s="89">
        <v>283</v>
      </c>
      <c r="D19" s="89">
        <f t="shared" si="1"/>
        <v>105</v>
      </c>
      <c r="E19" s="130">
        <v>388</v>
      </c>
      <c r="F19" s="136"/>
      <c r="G19" s="115" t="s">
        <v>46</v>
      </c>
      <c r="H19" s="10"/>
      <c r="I19" s="166"/>
      <c r="J19" s="166"/>
      <c r="K19" s="55"/>
      <c r="L19" s="92"/>
    </row>
    <row r="20" spans="1:13" s="8" customFormat="1" x14ac:dyDescent="0.2">
      <c r="A20" s="39" t="s">
        <v>31</v>
      </c>
      <c r="B20" s="106" t="str">
        <f>Startplan!E33</f>
        <v>HABITZL Walter</v>
      </c>
      <c r="C20" s="89">
        <v>308</v>
      </c>
      <c r="D20" s="89">
        <f t="shared" si="1"/>
        <v>132</v>
      </c>
      <c r="E20" s="131">
        <v>440</v>
      </c>
      <c r="F20" s="136"/>
      <c r="G20" s="115" t="s">
        <v>46</v>
      </c>
      <c r="H20" s="10"/>
      <c r="I20" s="166"/>
      <c r="J20" s="166"/>
      <c r="K20" s="55"/>
      <c r="L20" s="92"/>
    </row>
    <row r="21" spans="1:13" s="8" customFormat="1" ht="15.75" thickBot="1" x14ac:dyDescent="0.25">
      <c r="A21" s="120" t="s">
        <v>33</v>
      </c>
      <c r="B21" s="106" t="str">
        <f>Startplan!D36</f>
        <v>PRESSL Hannes</v>
      </c>
      <c r="C21" s="89">
        <v>272</v>
      </c>
      <c r="D21" s="89">
        <f t="shared" si="1"/>
        <v>144</v>
      </c>
      <c r="E21" s="131">
        <v>416</v>
      </c>
      <c r="F21" s="136"/>
      <c r="G21" s="115" t="s">
        <v>46</v>
      </c>
      <c r="H21" s="10"/>
      <c r="I21" s="166"/>
      <c r="J21" s="166"/>
      <c r="K21" s="55"/>
      <c r="L21" s="92"/>
    </row>
    <row r="22" spans="1:13" s="8" customFormat="1" ht="18" customHeight="1" thickBot="1" x14ac:dyDescent="0.25">
      <c r="A22" s="133"/>
      <c r="B22" s="201" t="s">
        <v>11</v>
      </c>
      <c r="C22" s="40">
        <f>SUM(C16:C21)</f>
        <v>1762</v>
      </c>
      <c r="D22" s="40">
        <f>SUM(D16:D21)</f>
        <v>783</v>
      </c>
      <c r="E22" s="40">
        <f>SUM(E16:E21)</f>
        <v>2545</v>
      </c>
      <c r="F22" s="134">
        <f>IF(COUNT(E16:E21)&gt;0,AVERAGE(E16:E21),0)</f>
        <v>424.16666666666669</v>
      </c>
      <c r="G22" s="115"/>
      <c r="H22" s="115"/>
      <c r="I22" s="166"/>
      <c r="J22" s="166"/>
      <c r="K22" s="55"/>
    </row>
    <row r="23" spans="1:13" s="8" customFormat="1" ht="15" customHeight="1" thickBot="1" x14ac:dyDescent="0.25">
      <c r="A23" s="41"/>
      <c r="B23" s="42"/>
      <c r="C23" s="43"/>
      <c r="D23" s="43"/>
      <c r="E23" s="43"/>
      <c r="F23" s="42"/>
      <c r="G23" s="115"/>
      <c r="H23" s="115"/>
      <c r="I23" s="156"/>
      <c r="J23" s="156"/>
      <c r="K23" s="55"/>
    </row>
    <row r="24" spans="1:13" s="8" customFormat="1" ht="24" thickBot="1" x14ac:dyDescent="0.25">
      <c r="A24" s="152" t="s">
        <v>94</v>
      </c>
      <c r="B24" s="181" t="str">
        <f>Startplan!D20</f>
        <v>BAWAG/PSK</v>
      </c>
      <c r="C24" s="93"/>
      <c r="D24" s="95"/>
      <c r="E24" s="139"/>
      <c r="F24" s="140"/>
      <c r="G24" s="115"/>
      <c r="H24" s="115"/>
      <c r="I24" s="156"/>
      <c r="J24" s="156"/>
      <c r="K24" s="55"/>
    </row>
    <row r="25" spans="1:13" s="8" customFormat="1" ht="15" customHeight="1" thickBot="1" x14ac:dyDescent="0.25">
      <c r="A25" s="132" t="s">
        <v>35</v>
      </c>
      <c r="B25" s="123" t="s">
        <v>25</v>
      </c>
      <c r="C25" s="124" t="s">
        <v>23</v>
      </c>
      <c r="D25" s="124" t="s">
        <v>24</v>
      </c>
      <c r="E25" s="124" t="s">
        <v>11</v>
      </c>
      <c r="F25" s="125" t="s">
        <v>45</v>
      </c>
      <c r="G25" s="115"/>
      <c r="H25" s="115"/>
      <c r="I25" s="166"/>
      <c r="J25" s="166"/>
      <c r="K25" s="55"/>
      <c r="L25" s="44"/>
      <c r="M25" s="44"/>
    </row>
    <row r="26" spans="1:13" s="8" customFormat="1" ht="15" customHeight="1" x14ac:dyDescent="0.2">
      <c r="A26" s="39" t="s">
        <v>33</v>
      </c>
      <c r="B26" s="126" t="str">
        <f>Startplan!D21</f>
        <v>MAHR Silvia</v>
      </c>
      <c r="C26" s="122">
        <v>269</v>
      </c>
      <c r="D26" s="122">
        <f t="shared" ref="D26:D31" si="2">SUM(E26-C26)</f>
        <v>105</v>
      </c>
      <c r="E26" s="129">
        <v>374</v>
      </c>
      <c r="F26" s="135"/>
      <c r="G26" s="115" t="s">
        <v>30</v>
      </c>
      <c r="H26" s="115"/>
      <c r="I26" s="166"/>
      <c r="J26" s="166"/>
      <c r="K26" s="55"/>
      <c r="L26" s="92"/>
      <c r="M26" s="92"/>
    </row>
    <row r="27" spans="1:13" s="8" customFormat="1" ht="15" customHeight="1" x14ac:dyDescent="0.2">
      <c r="A27" s="120" t="s">
        <v>34</v>
      </c>
      <c r="B27" s="126" t="str">
        <f>Startplan!C24</f>
        <v>MAHR Helga</v>
      </c>
      <c r="C27" s="122">
        <v>286</v>
      </c>
      <c r="D27" s="122">
        <f t="shared" si="2"/>
        <v>147</v>
      </c>
      <c r="E27" s="129">
        <v>433</v>
      </c>
      <c r="F27" s="135"/>
      <c r="G27" s="115" t="s">
        <v>30</v>
      </c>
      <c r="H27" s="115"/>
      <c r="I27" s="166"/>
      <c r="J27" s="166"/>
      <c r="K27" s="55"/>
      <c r="L27" s="92"/>
      <c r="M27" s="92"/>
    </row>
    <row r="28" spans="1:13" s="8" customFormat="1" ht="15" customHeight="1" x14ac:dyDescent="0.2">
      <c r="A28" s="39" t="s">
        <v>32</v>
      </c>
      <c r="B28" s="107" t="str">
        <f>Startplan!F27</f>
        <v>MAHR Alfred</v>
      </c>
      <c r="C28" s="89">
        <v>277</v>
      </c>
      <c r="D28" s="89">
        <f t="shared" si="2"/>
        <v>86</v>
      </c>
      <c r="E28" s="130">
        <v>363</v>
      </c>
      <c r="F28" s="136"/>
      <c r="G28" s="115" t="s">
        <v>46</v>
      </c>
      <c r="H28" s="115"/>
      <c r="I28" s="166"/>
      <c r="J28" s="166"/>
      <c r="K28" s="55"/>
      <c r="L28" s="92"/>
      <c r="M28" s="92"/>
    </row>
    <row r="29" spans="1:13" s="8" customFormat="1" ht="15" customHeight="1" x14ac:dyDescent="0.2">
      <c r="A29" s="39" t="s">
        <v>31</v>
      </c>
      <c r="B29" s="107" t="str">
        <f>Startplan!E30</f>
        <v>RATH Dominik</v>
      </c>
      <c r="C29" s="89">
        <v>275</v>
      </c>
      <c r="D29" s="89">
        <f t="shared" si="2"/>
        <v>132</v>
      </c>
      <c r="E29" s="130">
        <v>407</v>
      </c>
      <c r="F29" s="136"/>
      <c r="G29" s="115" t="s">
        <v>46</v>
      </c>
      <c r="H29" s="115"/>
      <c r="I29" s="166"/>
      <c r="J29" s="166"/>
      <c r="K29" s="55"/>
      <c r="L29" s="92"/>
      <c r="M29" s="92"/>
    </row>
    <row r="30" spans="1:13" s="8" customFormat="1" ht="15" customHeight="1" x14ac:dyDescent="0.2">
      <c r="A30" s="39" t="s">
        <v>33</v>
      </c>
      <c r="B30" s="107" t="str">
        <f>Startplan!D33</f>
        <v>SIMULAK Josef</v>
      </c>
      <c r="C30" s="89">
        <v>274</v>
      </c>
      <c r="D30" s="89">
        <f t="shared" si="2"/>
        <v>135</v>
      </c>
      <c r="E30" s="131">
        <v>409</v>
      </c>
      <c r="F30" s="136"/>
      <c r="G30" s="115" t="s">
        <v>46</v>
      </c>
      <c r="H30" s="115"/>
      <c r="I30" s="166"/>
      <c r="J30" s="166"/>
      <c r="K30" s="55"/>
      <c r="L30" s="92"/>
      <c r="M30" s="92"/>
    </row>
    <row r="31" spans="1:13" s="8" customFormat="1" ht="15.75" thickBot="1" x14ac:dyDescent="0.25">
      <c r="A31" s="39" t="s">
        <v>34</v>
      </c>
      <c r="B31" s="107" t="str">
        <f>Startplan!C36</f>
        <v>SIMULAK Christian</v>
      </c>
      <c r="C31" s="89">
        <v>300</v>
      </c>
      <c r="D31" s="89">
        <f t="shared" si="2"/>
        <v>150</v>
      </c>
      <c r="E31" s="131">
        <v>450</v>
      </c>
      <c r="F31" s="136"/>
      <c r="G31" s="115" t="s">
        <v>46</v>
      </c>
      <c r="H31" s="115"/>
      <c r="I31" s="166"/>
      <c r="J31" s="166"/>
      <c r="K31" s="55"/>
      <c r="L31" s="92"/>
      <c r="M31" s="92"/>
    </row>
    <row r="32" spans="1:13" s="8" customFormat="1" ht="18" customHeight="1" thickBot="1" x14ac:dyDescent="0.25">
      <c r="A32" s="133"/>
      <c r="B32" s="119"/>
      <c r="C32" s="40">
        <f>SUM(C26:C31)</f>
        <v>1681</v>
      </c>
      <c r="D32" s="40">
        <f>SUM(D26:D31)</f>
        <v>755</v>
      </c>
      <c r="E32" s="40">
        <f>SUM(E26:E31)</f>
        <v>2436</v>
      </c>
      <c r="F32" s="134">
        <f>IF(COUNT(E26:E31)&gt;0,AVERAGE(E26:E31),0)</f>
        <v>406</v>
      </c>
      <c r="G32" s="115"/>
      <c r="H32" s="115"/>
      <c r="I32" s="166"/>
      <c r="J32" s="166"/>
      <c r="K32" s="55"/>
    </row>
    <row r="33" spans="1:13" s="8" customFormat="1" ht="15" customHeight="1" thickBot="1" x14ac:dyDescent="0.25">
      <c r="A33" s="41"/>
      <c r="B33" s="42"/>
      <c r="C33" s="43"/>
      <c r="D33" s="43"/>
      <c r="E33" s="43"/>
      <c r="F33" s="42"/>
      <c r="G33" s="115"/>
      <c r="H33" s="115"/>
      <c r="I33" s="156"/>
      <c r="J33" s="156"/>
      <c r="K33" s="55"/>
    </row>
    <row r="34" spans="1:13" s="8" customFormat="1" ht="24" thickBot="1" x14ac:dyDescent="0.25">
      <c r="A34" s="237" t="s">
        <v>95</v>
      </c>
      <c r="B34" s="238" t="s">
        <v>116</v>
      </c>
      <c r="C34" s="239"/>
      <c r="D34" s="240"/>
      <c r="E34" s="241"/>
      <c r="F34" s="242"/>
      <c r="G34" s="115"/>
      <c r="H34" s="115"/>
      <c r="I34" s="156"/>
      <c r="J34" s="156"/>
      <c r="K34" s="55"/>
    </row>
    <row r="35" spans="1:13" s="8" customFormat="1" ht="15" customHeight="1" thickBot="1" x14ac:dyDescent="0.25">
      <c r="A35" s="132" t="s">
        <v>35</v>
      </c>
      <c r="B35" s="123" t="s">
        <v>25</v>
      </c>
      <c r="C35" s="124" t="s">
        <v>23</v>
      </c>
      <c r="D35" s="124" t="s">
        <v>24</v>
      </c>
      <c r="E35" s="124" t="s">
        <v>11</v>
      </c>
      <c r="F35" s="125" t="s">
        <v>45</v>
      </c>
      <c r="G35" s="115"/>
      <c r="H35" s="115"/>
      <c r="I35" s="166"/>
      <c r="J35" s="166"/>
      <c r="K35" s="55"/>
      <c r="L35" s="44"/>
      <c r="M35" s="44"/>
    </row>
    <row r="36" spans="1:13" s="8" customFormat="1" ht="15" customHeight="1" x14ac:dyDescent="0.2">
      <c r="A36" s="39" t="s">
        <v>32</v>
      </c>
      <c r="B36" s="121" t="str">
        <f>Startplan!F21</f>
        <v>WUSTINGER Herbert</v>
      </c>
      <c r="C36" s="122">
        <v>276</v>
      </c>
      <c r="D36" s="122">
        <f t="shared" ref="D36:D41" si="3">SUM(E36-C36)</f>
        <v>135</v>
      </c>
      <c r="E36" s="129">
        <v>411</v>
      </c>
      <c r="F36" s="135"/>
      <c r="G36" s="115" t="s">
        <v>90</v>
      </c>
      <c r="H36" s="43" t="s">
        <v>43</v>
      </c>
      <c r="I36" s="166"/>
      <c r="J36" s="166"/>
      <c r="K36" s="55"/>
      <c r="L36" s="92"/>
      <c r="M36" s="92"/>
    </row>
    <row r="37" spans="1:13" s="8" customFormat="1" ht="15" customHeight="1" x14ac:dyDescent="0.2">
      <c r="A37" s="120" t="s">
        <v>31</v>
      </c>
      <c r="B37" s="121" t="str">
        <f>Startplan!E24</f>
        <v>FEDERHOFER Hans</v>
      </c>
      <c r="C37" s="122">
        <v>242</v>
      </c>
      <c r="D37" s="122">
        <f t="shared" si="3"/>
        <v>85</v>
      </c>
      <c r="E37" s="129">
        <v>327</v>
      </c>
      <c r="F37" s="135"/>
      <c r="G37" s="115" t="s">
        <v>46</v>
      </c>
      <c r="H37" s="43" t="s">
        <v>118</v>
      </c>
      <c r="I37" s="166"/>
      <c r="J37" s="166"/>
      <c r="K37" s="55"/>
      <c r="L37" s="92"/>
      <c r="M37" s="92"/>
    </row>
    <row r="38" spans="1:13" s="8" customFormat="1" ht="15" customHeight="1" x14ac:dyDescent="0.2">
      <c r="A38" s="39" t="s">
        <v>33</v>
      </c>
      <c r="B38" s="106" t="str">
        <f>Startplan!D27</f>
        <v>FRANZ Horst</v>
      </c>
      <c r="C38" s="89">
        <v>261</v>
      </c>
      <c r="D38" s="89">
        <f t="shared" si="3"/>
        <v>120</v>
      </c>
      <c r="E38" s="130">
        <v>381</v>
      </c>
      <c r="F38" s="136"/>
      <c r="G38" s="115" t="s">
        <v>46</v>
      </c>
      <c r="H38" s="43" t="s">
        <v>118</v>
      </c>
      <c r="I38" s="166"/>
      <c r="J38" s="166"/>
      <c r="K38" s="55"/>
      <c r="L38" s="92"/>
      <c r="M38" s="92"/>
    </row>
    <row r="39" spans="1:13" s="8" customFormat="1" ht="15" customHeight="1" x14ac:dyDescent="0.2">
      <c r="A39" s="39" t="s">
        <v>34</v>
      </c>
      <c r="B39" s="106" t="str">
        <f>Startplan!C30</f>
        <v>PFEIFFER Thomas</v>
      </c>
      <c r="C39" s="89">
        <v>275</v>
      </c>
      <c r="D39" s="89">
        <f t="shared" si="3"/>
        <v>126</v>
      </c>
      <c r="E39" s="130">
        <v>401</v>
      </c>
      <c r="F39" s="136"/>
      <c r="G39" s="115" t="s">
        <v>90</v>
      </c>
      <c r="H39" s="43" t="s">
        <v>117</v>
      </c>
      <c r="I39" s="166"/>
      <c r="J39" s="166"/>
      <c r="K39" s="55"/>
      <c r="L39" s="92"/>
      <c r="M39" s="92"/>
    </row>
    <row r="40" spans="1:13" s="8" customFormat="1" x14ac:dyDescent="0.2">
      <c r="A40" s="39" t="s">
        <v>32</v>
      </c>
      <c r="B40" s="106" t="str">
        <f>Startplan!F33</f>
        <v>ZOFFMANN Johann</v>
      </c>
      <c r="C40" s="89">
        <v>296</v>
      </c>
      <c r="D40" s="89">
        <f t="shared" si="3"/>
        <v>101</v>
      </c>
      <c r="E40" s="131">
        <v>397</v>
      </c>
      <c r="F40" s="136"/>
      <c r="G40" s="115" t="s">
        <v>46</v>
      </c>
      <c r="H40" s="43" t="s">
        <v>118</v>
      </c>
      <c r="I40" s="166"/>
      <c r="J40" s="166"/>
      <c r="K40" s="55"/>
      <c r="L40" s="92"/>
      <c r="M40" s="92"/>
    </row>
    <row r="41" spans="1:13" s="8" customFormat="1" ht="15.75" thickBot="1" x14ac:dyDescent="0.25">
      <c r="A41" s="39" t="s">
        <v>31</v>
      </c>
      <c r="B41" s="106" t="str">
        <f>Startplan!E36</f>
        <v>CAPAR Markus</v>
      </c>
      <c r="C41" s="89">
        <v>272</v>
      </c>
      <c r="D41" s="89">
        <f t="shared" si="3"/>
        <v>89</v>
      </c>
      <c r="E41" s="131">
        <v>361</v>
      </c>
      <c r="F41" s="136"/>
      <c r="G41" s="115" t="s">
        <v>46</v>
      </c>
      <c r="H41" s="43" t="s">
        <v>118</v>
      </c>
      <c r="I41" s="166"/>
      <c r="J41" s="166"/>
      <c r="K41" s="55"/>
      <c r="L41" s="92"/>
      <c r="M41" s="92"/>
    </row>
    <row r="42" spans="1:13" s="8" customFormat="1" ht="18" customHeight="1" thickBot="1" x14ac:dyDescent="0.25">
      <c r="A42" s="133"/>
      <c r="B42" s="201" t="s">
        <v>11</v>
      </c>
      <c r="C42" s="40">
        <f>SUM(C36:C41)</f>
        <v>1622</v>
      </c>
      <c r="D42" s="40">
        <f>SUM(D36:D41)</f>
        <v>656</v>
      </c>
      <c r="E42" s="40">
        <f>SUM(E36:E41)</f>
        <v>2278</v>
      </c>
      <c r="F42" s="134">
        <f>IF(COUNT(E36:E41)&gt;0,AVERAGE(E36:E41),0)</f>
        <v>379.66666666666669</v>
      </c>
      <c r="G42" s="115"/>
      <c r="H42" s="115"/>
      <c r="I42" s="166"/>
      <c r="J42" s="166"/>
      <c r="K42" s="55"/>
    </row>
    <row r="43" spans="1:13" s="8" customFormat="1" ht="15" customHeight="1" x14ac:dyDescent="0.2">
      <c r="A43" s="41"/>
      <c r="B43" s="42"/>
      <c r="C43" s="43"/>
      <c r="D43" s="43"/>
      <c r="E43" s="43"/>
      <c r="F43" s="42"/>
      <c r="G43" s="115"/>
      <c r="H43" s="115"/>
      <c r="I43" s="156"/>
      <c r="J43" s="156"/>
      <c r="K43" s="55"/>
    </row>
    <row r="44" spans="1:13" s="48" customFormat="1" ht="18" customHeight="1" x14ac:dyDescent="0.2">
      <c r="A44" s="164"/>
      <c r="B44" s="164"/>
      <c r="C44" s="118"/>
      <c r="D44" s="118"/>
      <c r="E44" s="118"/>
      <c r="F44" s="172"/>
      <c r="G44" s="54"/>
      <c r="H44" s="54"/>
      <c r="I44" s="166"/>
      <c r="J44" s="166"/>
      <c r="K44" s="55"/>
    </row>
    <row r="45" spans="1:13" s="48" customFormat="1" ht="15" customHeight="1" x14ac:dyDescent="0.2">
      <c r="A45" s="163"/>
      <c r="B45" s="164"/>
      <c r="C45" s="165"/>
      <c r="D45" s="165"/>
      <c r="E45" s="165"/>
      <c r="F45" s="164"/>
      <c r="G45" s="54"/>
      <c r="H45" s="54"/>
      <c r="I45" s="156"/>
      <c r="J45" s="156"/>
      <c r="K45" s="55"/>
    </row>
    <row r="46" spans="1:13" s="48" customFormat="1" ht="19.5" customHeight="1" x14ac:dyDescent="0.2">
      <c r="A46" s="157"/>
      <c r="B46" s="173"/>
      <c r="C46" s="159"/>
      <c r="D46" s="160"/>
      <c r="E46" s="161"/>
      <c r="F46" s="162"/>
      <c r="G46" s="54"/>
      <c r="H46" s="54"/>
      <c r="I46" s="156"/>
      <c r="J46" s="156"/>
      <c r="K46" s="55"/>
    </row>
    <row r="47" spans="1:13" s="48" customFormat="1" ht="15" customHeight="1" x14ac:dyDescent="0.2">
      <c r="A47" s="163"/>
      <c r="B47" s="164"/>
      <c r="C47" s="165"/>
      <c r="D47" s="165"/>
      <c r="E47" s="165"/>
      <c r="F47" s="165"/>
      <c r="G47" s="54"/>
      <c r="H47" s="54"/>
      <c r="I47" s="166"/>
      <c r="J47" s="166"/>
      <c r="K47" s="55"/>
    </row>
    <row r="48" spans="1:13" s="48" customFormat="1" ht="15" customHeight="1" x14ac:dyDescent="0.2">
      <c r="A48" s="163"/>
      <c r="H48" s="54"/>
      <c r="I48" s="166"/>
      <c r="J48" s="166"/>
      <c r="K48" s="55"/>
      <c r="L48" s="154"/>
      <c r="M48" s="154"/>
    </row>
    <row r="49" spans="1:13" s="48" customFormat="1" ht="15" customHeight="1" x14ac:dyDescent="0.2">
      <c r="A49" s="163"/>
      <c r="H49" s="54"/>
      <c r="I49" s="166"/>
      <c r="J49" s="166"/>
      <c r="K49" s="55"/>
      <c r="L49" s="154"/>
      <c r="M49" s="154"/>
    </row>
    <row r="50" spans="1:13" s="48" customFormat="1" ht="15" customHeight="1" x14ac:dyDescent="0.2">
      <c r="A50" s="163"/>
      <c r="H50" s="54"/>
      <c r="I50" s="166"/>
      <c r="J50" s="166"/>
      <c r="K50" s="55"/>
      <c r="L50" s="154"/>
      <c r="M50" s="154"/>
    </row>
    <row r="51" spans="1:13" s="48" customFormat="1" ht="15" customHeight="1" x14ac:dyDescent="0.2">
      <c r="A51" s="163"/>
      <c r="B51" s="167"/>
      <c r="C51" s="154"/>
      <c r="D51" s="154"/>
      <c r="E51" s="154"/>
      <c r="F51" s="168"/>
      <c r="G51" s="54"/>
      <c r="H51" s="54"/>
      <c r="I51" s="166"/>
      <c r="J51" s="166"/>
      <c r="K51" s="55"/>
      <c r="L51" s="154"/>
      <c r="M51" s="154"/>
    </row>
    <row r="52" spans="1:13" s="48" customFormat="1" ht="15" customHeight="1" x14ac:dyDescent="0.2">
      <c r="A52" s="163"/>
      <c r="B52" s="167"/>
      <c r="C52" s="154"/>
      <c r="D52" s="154"/>
      <c r="E52" s="154"/>
      <c r="F52" s="168"/>
      <c r="G52" s="54"/>
      <c r="H52" s="54"/>
      <c r="I52" s="166"/>
      <c r="J52" s="166"/>
      <c r="K52" s="55"/>
      <c r="L52" s="154"/>
      <c r="M52" s="154"/>
    </row>
    <row r="53" spans="1:13" s="48" customFormat="1" ht="15" customHeight="1" x14ac:dyDescent="0.2">
      <c r="A53" s="163"/>
      <c r="B53" s="167"/>
      <c r="C53" s="154"/>
      <c r="D53" s="154"/>
      <c r="E53" s="154"/>
      <c r="F53" s="168"/>
      <c r="G53" s="54"/>
      <c r="H53" s="54"/>
      <c r="I53" s="166"/>
      <c r="J53" s="166"/>
      <c r="K53" s="55"/>
      <c r="L53" s="154"/>
      <c r="M53" s="154"/>
    </row>
    <row r="54" spans="1:13" s="48" customFormat="1" ht="15" customHeight="1" x14ac:dyDescent="0.2">
      <c r="A54" s="170"/>
      <c r="B54" s="169"/>
      <c r="C54" s="154"/>
      <c r="D54" s="154"/>
      <c r="E54" s="154"/>
      <c r="F54" s="168"/>
      <c r="G54" s="54"/>
      <c r="H54" s="54"/>
      <c r="I54" s="166"/>
      <c r="J54" s="166"/>
      <c r="K54" s="55"/>
    </row>
    <row r="55" spans="1:13" s="48" customFormat="1" ht="18" customHeight="1" x14ac:dyDescent="0.2">
      <c r="A55" s="171"/>
      <c r="B55" s="164"/>
      <c r="C55" s="118"/>
      <c r="D55" s="118"/>
      <c r="E55" s="118"/>
      <c r="F55" s="172"/>
      <c r="G55" s="54"/>
      <c r="H55" s="54"/>
      <c r="I55" s="166"/>
      <c r="J55" s="166"/>
      <c r="K55" s="55"/>
    </row>
    <row r="56" spans="1:13" s="48" customFormat="1" ht="18" customHeight="1" x14ac:dyDescent="0.2">
      <c r="A56" s="164"/>
      <c r="B56" s="164"/>
      <c r="C56" s="118"/>
      <c r="D56" s="118"/>
      <c r="E56" s="118"/>
      <c r="F56" s="172"/>
      <c r="G56" s="54"/>
      <c r="H56" s="54"/>
      <c r="I56" s="166"/>
      <c r="J56" s="166"/>
      <c r="K56" s="55"/>
    </row>
    <row r="57" spans="1:13" s="48" customFormat="1" ht="15" customHeight="1" x14ac:dyDescent="0.2">
      <c r="A57" s="163"/>
      <c r="B57" s="164"/>
      <c r="C57" s="165"/>
      <c r="D57" s="165"/>
      <c r="E57" s="165"/>
      <c r="F57" s="164"/>
      <c r="G57" s="54"/>
      <c r="H57" s="54"/>
      <c r="I57" s="156"/>
      <c r="J57" s="156"/>
      <c r="K57" s="55"/>
    </row>
    <row r="58" spans="1:13" s="48" customFormat="1" ht="20.100000000000001" customHeight="1" x14ac:dyDescent="0.2">
      <c r="A58" s="174"/>
      <c r="B58" s="173"/>
      <c r="C58" s="159"/>
      <c r="D58" s="160"/>
      <c r="E58" s="161"/>
      <c r="F58" s="162"/>
      <c r="G58" s="54"/>
      <c r="H58" s="54"/>
      <c r="I58" s="156"/>
      <c r="J58" s="156"/>
      <c r="K58" s="55"/>
    </row>
    <row r="59" spans="1:13" s="48" customFormat="1" ht="15" customHeight="1" x14ac:dyDescent="0.2">
      <c r="A59" s="163"/>
      <c r="B59" s="164"/>
      <c r="C59" s="165"/>
      <c r="D59" s="165"/>
      <c r="E59" s="165"/>
      <c r="F59" s="165"/>
      <c r="G59" s="54"/>
      <c r="H59" s="54"/>
      <c r="I59" s="166"/>
      <c r="J59" s="166"/>
      <c r="K59" s="55"/>
    </row>
    <row r="60" spans="1:13" s="48" customFormat="1" ht="15" customHeight="1" x14ac:dyDescent="0.2">
      <c r="A60" s="163"/>
      <c r="H60" s="54"/>
      <c r="I60" s="166"/>
      <c r="J60" s="166"/>
      <c r="K60" s="55"/>
      <c r="L60" s="154"/>
      <c r="M60" s="154"/>
    </row>
    <row r="61" spans="1:13" s="48" customFormat="1" ht="15" customHeight="1" x14ac:dyDescent="0.2">
      <c r="A61" s="163"/>
      <c r="H61" s="54"/>
      <c r="I61" s="166"/>
      <c r="J61" s="166"/>
      <c r="K61" s="55"/>
      <c r="L61" s="154"/>
      <c r="M61" s="154"/>
    </row>
    <row r="62" spans="1:13" s="48" customFormat="1" ht="15" customHeight="1" x14ac:dyDescent="0.2">
      <c r="A62" s="163"/>
      <c r="H62" s="54"/>
      <c r="I62" s="166"/>
      <c r="J62" s="166"/>
      <c r="K62" s="55"/>
      <c r="L62" s="154"/>
      <c r="M62" s="154"/>
    </row>
    <row r="63" spans="1:13" s="48" customFormat="1" ht="15" customHeight="1" x14ac:dyDescent="0.2">
      <c r="A63" s="163"/>
      <c r="B63" s="167"/>
      <c r="C63" s="154"/>
      <c r="D63" s="154"/>
      <c r="E63" s="154"/>
      <c r="F63" s="168"/>
      <c r="G63" s="54"/>
      <c r="H63" s="54"/>
      <c r="I63" s="166"/>
      <c r="J63" s="166"/>
      <c r="K63" s="55"/>
      <c r="L63" s="154"/>
      <c r="M63" s="154"/>
    </row>
    <row r="64" spans="1:13" s="48" customFormat="1" ht="15" customHeight="1" x14ac:dyDescent="0.2">
      <c r="A64" s="163"/>
      <c r="B64" s="167"/>
      <c r="C64" s="154"/>
      <c r="D64" s="154"/>
      <c r="E64" s="154"/>
      <c r="F64" s="168"/>
      <c r="G64" s="54"/>
      <c r="H64" s="54"/>
      <c r="I64" s="166"/>
      <c r="J64" s="166"/>
      <c r="K64" s="55"/>
      <c r="L64" s="154"/>
      <c r="M64" s="154"/>
    </row>
    <row r="65" spans="1:13" s="48" customFormat="1" ht="15" customHeight="1" x14ac:dyDescent="0.2">
      <c r="A65" s="163"/>
      <c r="B65" s="167"/>
      <c r="C65" s="154"/>
      <c r="D65" s="154"/>
      <c r="E65" s="154"/>
      <c r="F65" s="168"/>
      <c r="G65" s="54"/>
      <c r="H65" s="54"/>
      <c r="I65" s="166"/>
      <c r="J65" s="166"/>
      <c r="K65" s="55"/>
      <c r="L65" s="154"/>
      <c r="M65" s="154"/>
    </row>
    <row r="66" spans="1:13" s="48" customFormat="1" ht="15" customHeight="1" x14ac:dyDescent="0.2">
      <c r="A66" s="170"/>
      <c r="B66" s="169"/>
      <c r="C66" s="154"/>
      <c r="D66" s="154"/>
      <c r="E66" s="154"/>
      <c r="F66" s="168"/>
      <c r="G66" s="54"/>
      <c r="H66" s="54"/>
      <c r="I66" s="166"/>
      <c r="J66" s="166"/>
      <c r="K66" s="55"/>
    </row>
    <row r="67" spans="1:13" s="48" customFormat="1" ht="18" customHeight="1" x14ac:dyDescent="0.2">
      <c r="A67" s="171"/>
      <c r="B67" s="164"/>
      <c r="C67" s="118"/>
      <c r="D67" s="118"/>
      <c r="E67" s="118"/>
      <c r="F67" s="172"/>
      <c r="G67" s="54"/>
      <c r="H67" s="54"/>
      <c r="I67" s="166"/>
      <c r="J67" s="166"/>
      <c r="K67" s="55"/>
    </row>
    <row r="68" spans="1:13" s="48" customFormat="1" ht="18" customHeight="1" x14ac:dyDescent="0.2">
      <c r="A68" s="164"/>
      <c r="B68" s="164"/>
      <c r="C68" s="118"/>
      <c r="D68" s="118"/>
      <c r="E68" s="118"/>
      <c r="F68" s="172"/>
      <c r="G68" s="54"/>
      <c r="H68" s="54"/>
      <c r="I68" s="166"/>
      <c r="J68" s="166"/>
      <c r="K68" s="55"/>
    </row>
    <row r="69" spans="1:13" s="48" customFormat="1" ht="15" customHeight="1" x14ac:dyDescent="0.2">
      <c r="A69" s="163"/>
      <c r="B69" s="164"/>
      <c r="C69" s="165"/>
      <c r="D69" s="165"/>
      <c r="E69" s="165"/>
      <c r="F69" s="164"/>
      <c r="G69" s="54"/>
      <c r="H69" s="54"/>
      <c r="I69" s="156"/>
      <c r="J69" s="156"/>
      <c r="K69" s="55"/>
    </row>
    <row r="70" spans="1:13" s="48" customFormat="1" ht="20.100000000000001" customHeight="1" x14ac:dyDescent="0.2">
      <c r="A70" s="157"/>
      <c r="B70" s="158"/>
      <c r="C70" s="159"/>
      <c r="D70" s="160"/>
      <c r="E70" s="161"/>
      <c r="F70" s="162"/>
      <c r="G70" s="54"/>
      <c r="H70" s="54"/>
      <c r="I70" s="156"/>
      <c r="J70" s="156"/>
      <c r="K70" s="55"/>
    </row>
    <row r="71" spans="1:13" s="48" customFormat="1" ht="15" customHeight="1" x14ac:dyDescent="0.2">
      <c r="A71" s="163"/>
      <c r="B71" s="164"/>
      <c r="C71" s="165"/>
      <c r="D71" s="165"/>
      <c r="E71" s="165"/>
      <c r="F71" s="165"/>
      <c r="G71" s="54"/>
      <c r="H71" s="54"/>
      <c r="I71" s="166"/>
      <c r="J71" s="166"/>
      <c r="K71" s="55"/>
    </row>
    <row r="72" spans="1:13" s="48" customFormat="1" ht="15" customHeight="1" x14ac:dyDescent="0.2">
      <c r="A72" s="163"/>
      <c r="H72" s="54"/>
      <c r="I72" s="166"/>
      <c r="J72" s="166"/>
      <c r="K72" s="55"/>
      <c r="L72" s="154"/>
      <c r="M72" s="154"/>
    </row>
    <row r="73" spans="1:13" s="48" customFormat="1" ht="15" customHeight="1" x14ac:dyDescent="0.2">
      <c r="A73" s="163"/>
      <c r="H73" s="54"/>
      <c r="I73" s="166"/>
      <c r="J73" s="166"/>
      <c r="K73" s="55"/>
      <c r="L73" s="154"/>
      <c r="M73" s="154"/>
    </row>
    <row r="74" spans="1:13" s="48" customFormat="1" ht="15" customHeight="1" x14ac:dyDescent="0.2">
      <c r="A74" s="163"/>
      <c r="H74" s="54"/>
      <c r="I74" s="166"/>
      <c r="J74" s="166"/>
      <c r="K74" s="55"/>
      <c r="L74" s="154"/>
      <c r="M74" s="154"/>
    </row>
    <row r="75" spans="1:13" s="48" customFormat="1" ht="15" customHeight="1" x14ac:dyDescent="0.2">
      <c r="A75" s="163"/>
      <c r="H75" s="54"/>
      <c r="I75" s="166"/>
      <c r="J75" s="166"/>
      <c r="K75" s="55"/>
      <c r="L75" s="154"/>
      <c r="M75" s="154"/>
    </row>
    <row r="76" spans="1:13" s="48" customFormat="1" ht="15" customHeight="1" x14ac:dyDescent="0.2">
      <c r="A76" s="163"/>
      <c r="B76" s="167"/>
      <c r="C76" s="154"/>
      <c r="D76" s="154"/>
      <c r="E76" s="154"/>
      <c r="F76" s="168"/>
      <c r="G76" s="54"/>
      <c r="H76" s="54"/>
      <c r="I76" s="166"/>
      <c r="J76" s="166"/>
      <c r="K76" s="55"/>
      <c r="L76" s="154"/>
      <c r="M76" s="154"/>
    </row>
    <row r="77" spans="1:13" s="48" customFormat="1" ht="15" customHeight="1" x14ac:dyDescent="0.2">
      <c r="A77" s="163"/>
      <c r="B77" s="167"/>
      <c r="C77" s="154"/>
      <c r="D77" s="154"/>
      <c r="E77" s="154"/>
      <c r="F77" s="168"/>
      <c r="G77" s="54"/>
      <c r="H77" s="54"/>
      <c r="I77" s="166"/>
      <c r="J77" s="166"/>
      <c r="K77" s="55"/>
      <c r="L77" s="154"/>
      <c r="M77" s="154"/>
    </row>
    <row r="78" spans="1:13" s="48" customFormat="1" ht="15" customHeight="1" x14ac:dyDescent="0.2">
      <c r="A78" s="170"/>
      <c r="B78" s="169"/>
      <c r="C78" s="154"/>
      <c r="D78" s="154"/>
      <c r="E78" s="154"/>
      <c r="F78" s="168"/>
      <c r="G78" s="54"/>
      <c r="H78" s="54"/>
      <c r="I78" s="166"/>
      <c r="J78" s="166"/>
      <c r="K78" s="55"/>
    </row>
    <row r="79" spans="1:13" s="48" customFormat="1" ht="18" customHeight="1" x14ac:dyDescent="0.2">
      <c r="A79" s="171"/>
      <c r="B79" s="164"/>
      <c r="C79" s="118"/>
      <c r="D79" s="118"/>
      <c r="E79" s="118"/>
      <c r="F79" s="172"/>
      <c r="G79" s="54"/>
      <c r="H79" s="54"/>
      <c r="I79" s="166"/>
      <c r="J79" s="166"/>
      <c r="K79" s="55"/>
    </row>
    <row r="80" spans="1:13" s="48" customFormat="1" ht="18" customHeight="1" x14ac:dyDescent="0.2">
      <c r="A80" s="164"/>
      <c r="B80" s="164"/>
      <c r="C80" s="118"/>
      <c r="D80" s="118"/>
      <c r="E80" s="118"/>
      <c r="F80" s="172"/>
      <c r="G80" s="54"/>
      <c r="H80" s="54"/>
      <c r="I80" s="166"/>
      <c r="J80" s="166"/>
      <c r="K80" s="55"/>
    </row>
    <row r="81" spans="1:11" s="50" customFormat="1" ht="15" customHeight="1" x14ac:dyDescent="0.2">
      <c r="A81" s="155"/>
      <c r="C81" s="165"/>
      <c r="D81" s="165"/>
      <c r="E81" s="165"/>
      <c r="F81" s="164"/>
      <c r="G81" s="54"/>
      <c r="H81" s="54"/>
      <c r="I81" s="156"/>
      <c r="J81" s="156"/>
      <c r="K81" s="55"/>
    </row>
    <row r="82" spans="1:11" s="50" customFormat="1" x14ac:dyDescent="0.2">
      <c r="A82" s="155"/>
      <c r="C82" s="175"/>
      <c r="D82" s="175"/>
      <c r="E82" s="175"/>
      <c r="G82" s="176"/>
      <c r="H82" s="177"/>
      <c r="I82" s="178"/>
      <c r="J82" s="178"/>
      <c r="K82" s="179"/>
    </row>
  </sheetData>
  <mergeCells count="2">
    <mergeCell ref="A3:F3"/>
    <mergeCell ref="B1:E1"/>
  </mergeCells>
  <phoneticPr fontId="0" type="noConversion"/>
  <conditionalFormatting sqref="E4 E24 E46 E58 E70 E14 E34">
    <cfRule type="cellIs" dxfId="50" priority="14" stopIfTrue="1" operator="greaterThanOrEqual">
      <formula>400</formula>
    </cfRule>
  </conditionalFormatting>
  <conditionalFormatting sqref="C26:C31 C6:C11 C76:C78 C51:C54 C63:C66 C16:C21 C36:C41">
    <cfRule type="cellIs" dxfId="49" priority="15" stopIfTrue="1" operator="greaterThanOrEqual">
      <formula>300</formula>
    </cfRule>
  </conditionalFormatting>
  <conditionalFormatting sqref="D26:D31 D6:D11 D76:D78 D51:D54 D63:D66 D16:D21 D36:D41">
    <cfRule type="cellIs" dxfId="48" priority="16" stopIfTrue="1" operator="greaterThanOrEqual">
      <formula>150</formula>
    </cfRule>
  </conditionalFormatting>
  <conditionalFormatting sqref="C32 C12 C55 C67 C79 C22 C42">
    <cfRule type="cellIs" dxfId="47" priority="17" stopIfTrue="1" operator="greaterThanOrEqual">
      <formula>2100</formula>
    </cfRule>
  </conditionalFormatting>
  <conditionalFormatting sqref="D32 D12 D55 D67 D79 D22 D42">
    <cfRule type="cellIs" dxfId="46" priority="18" stopIfTrue="1" operator="greaterThanOrEqual">
      <formula>1050</formula>
    </cfRule>
  </conditionalFormatting>
  <conditionalFormatting sqref="E27:E31 E7:E11 E76:E78 E51:E54 E63:E66 E17:E21 E37:E41">
    <cfRule type="cellIs" dxfId="45" priority="19" stopIfTrue="1" operator="greaterThanOrEqual">
      <formula>500</formula>
    </cfRule>
    <cfRule type="cellIs" dxfId="44" priority="20" stopIfTrue="1" operator="greaterThanOrEqual">
      <formula>450</formula>
    </cfRule>
    <cfRule type="cellIs" dxfId="43" priority="21" stopIfTrue="1" operator="greaterThanOrEqual">
      <formula>400</formula>
    </cfRule>
  </conditionalFormatting>
  <conditionalFormatting sqref="C44 C56 C68 C80">
    <cfRule type="cellIs" dxfId="42" priority="22" stopIfTrue="1" operator="greaterThanOrEqual">
      <formula>1800</formula>
    </cfRule>
  </conditionalFormatting>
  <conditionalFormatting sqref="D44 D56 D68 D80">
    <cfRule type="cellIs" dxfId="41" priority="23" stopIfTrue="1" operator="greaterThanOrEqual">
      <formula>900</formula>
    </cfRule>
  </conditionalFormatting>
  <conditionalFormatting sqref="F6:F12 F76:F80 F63:F68 F51:F56 F16:F22 F44 F26:F32 F36:F42">
    <cfRule type="cellIs" dxfId="40" priority="24" stopIfTrue="1" operator="greaterThanOrEqual">
      <formula>450</formula>
    </cfRule>
    <cfRule type="cellIs" dxfId="39" priority="25" stopIfTrue="1" operator="greaterThanOrEqual">
      <formula>400</formula>
    </cfRule>
  </conditionalFormatting>
  <conditionalFormatting sqref="E32 E12 E55 E67 E79 E22 E42">
    <cfRule type="cellIs" dxfId="38" priority="26" stopIfTrue="1" operator="greaterThanOrEqual">
      <formula>3150</formula>
    </cfRule>
    <cfRule type="cellIs" dxfId="37" priority="27" stopIfTrue="1" operator="greaterThanOrEqual">
      <formula>2800</formula>
    </cfRule>
  </conditionalFormatting>
  <conditionalFormatting sqref="E44 E56 E68 E80">
    <cfRule type="cellIs" dxfId="36" priority="28" stopIfTrue="1" operator="greaterThanOrEqual">
      <formula>2700</formula>
    </cfRule>
    <cfRule type="cellIs" dxfId="35" priority="29" stopIfTrue="1" operator="greaterThanOrEqual">
      <formula>2400</formula>
    </cfRule>
  </conditionalFormatting>
  <conditionalFormatting sqref="G1:G1048576">
    <cfRule type="cellIs" dxfId="34" priority="1" operator="equal">
      <formula>"d"</formula>
    </cfRule>
    <cfRule type="cellIs" dxfId="33" priority="2" operator="equal">
      <formula>"h"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scale="10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1">
    <pageSetUpPr fitToPage="1"/>
  </sheetPr>
  <dimension ref="A1:Z62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RowHeight="15" x14ac:dyDescent="0.2"/>
  <cols>
    <col min="1" max="1" width="5.7109375" style="8" customWidth="1"/>
    <col min="2" max="2" width="23.7109375" style="8" customWidth="1"/>
    <col min="3" max="3" width="14.5703125" style="193" customWidth="1"/>
    <col min="4" max="5" width="7.7109375" style="43" customWidth="1"/>
    <col min="6" max="6" width="8.7109375" style="43" customWidth="1"/>
    <col min="7" max="7" width="7.7109375" style="43" customWidth="1"/>
    <col min="8" max="9" width="7.7109375" style="10" customWidth="1"/>
    <col min="10" max="10" width="8.7109375" style="10" customWidth="1"/>
    <col min="11" max="12" width="7.7109375" style="10" customWidth="1"/>
    <col min="13" max="13" width="8.7109375" style="10" customWidth="1"/>
    <col min="14" max="14" width="4.7109375" style="10" customWidth="1"/>
    <col min="15" max="15" width="8.7109375" style="10" customWidth="1"/>
    <col min="16" max="16" width="11.42578125" style="313"/>
    <col min="17" max="17" width="3.140625" style="313" customWidth="1"/>
    <col min="18" max="18" width="5.7109375" style="10" customWidth="1"/>
    <col min="19" max="19" width="5.7109375" style="55" customWidth="1"/>
    <col min="20" max="20" width="5.7109375" style="10" customWidth="1"/>
    <col min="21" max="21" width="2.28515625" style="8" customWidth="1"/>
    <col min="22" max="24" width="5.7109375" style="8" customWidth="1"/>
    <col min="25" max="25" width="2" style="8" customWidth="1"/>
    <col min="26" max="26" width="9.5703125" style="248" customWidth="1"/>
    <col min="27" max="16384" width="11.42578125" style="8"/>
  </cols>
  <sheetData>
    <row r="1" spans="1:26" s="4" customFormat="1" ht="30" customHeight="1" x14ac:dyDescent="0.2">
      <c r="A1" s="58"/>
      <c r="B1" s="58"/>
      <c r="C1" s="449" t="str">
        <f>Startplan!A1</f>
        <v>40. Wiener Bankenturnier</v>
      </c>
      <c r="D1" s="449"/>
      <c r="E1" s="449"/>
      <c r="F1" s="449"/>
      <c r="G1" s="449"/>
      <c r="H1" s="449"/>
      <c r="I1" s="449"/>
      <c r="J1" s="449"/>
      <c r="K1" s="442">
        <f>Startplan!F1</f>
        <v>0</v>
      </c>
      <c r="L1" s="442"/>
      <c r="M1" s="442"/>
      <c r="N1" s="14"/>
      <c r="O1" s="26"/>
      <c r="P1" s="26"/>
      <c r="Q1" s="26"/>
      <c r="R1" s="26"/>
      <c r="S1" s="256"/>
      <c r="T1" s="26"/>
      <c r="Z1" s="30"/>
    </row>
    <row r="3" spans="1:26" ht="30" customHeight="1" x14ac:dyDescent="0.2">
      <c r="A3" s="441" t="s">
        <v>13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52"/>
    </row>
    <row r="4" spans="1:26" ht="9.75" customHeight="1" thickBot="1" x14ac:dyDescent="0.25">
      <c r="A4" s="12"/>
      <c r="B4" s="9"/>
      <c r="C4" s="110"/>
      <c r="D4" s="66"/>
      <c r="E4" s="66"/>
      <c r="F4" s="66"/>
      <c r="G4" s="66"/>
      <c r="H4" s="11"/>
      <c r="I4" s="11"/>
      <c r="J4" s="11"/>
      <c r="K4" s="11"/>
      <c r="L4" s="11"/>
      <c r="M4" s="11"/>
      <c r="N4" s="11"/>
      <c r="O4" s="249"/>
      <c r="S4" s="379"/>
    </row>
    <row r="5" spans="1:26" ht="15.95" customHeight="1" thickTop="1" x14ac:dyDescent="0.2">
      <c r="A5" s="76"/>
      <c r="B5" s="77"/>
      <c r="C5" s="191"/>
      <c r="D5" s="450" t="s">
        <v>16</v>
      </c>
      <c r="E5" s="451"/>
      <c r="F5" s="451"/>
      <c r="G5" s="452"/>
      <c r="H5" s="446" t="s">
        <v>15</v>
      </c>
      <c r="I5" s="447"/>
      <c r="J5" s="448"/>
      <c r="K5" s="443" t="s">
        <v>14</v>
      </c>
      <c r="L5" s="444"/>
      <c r="M5" s="445"/>
      <c r="N5" s="55"/>
      <c r="O5" s="56" t="s">
        <v>36</v>
      </c>
      <c r="P5" s="321" t="s">
        <v>38</v>
      </c>
      <c r="Q5" s="319"/>
      <c r="S5" s="379"/>
    </row>
    <row r="6" spans="1:26" ht="15.95" customHeight="1" x14ac:dyDescent="0.2">
      <c r="A6" s="258" t="s">
        <v>17</v>
      </c>
      <c r="B6" s="259" t="s">
        <v>18</v>
      </c>
      <c r="C6" s="260" t="s">
        <v>19</v>
      </c>
      <c r="D6" s="261" t="s">
        <v>20</v>
      </c>
      <c r="E6" s="261" t="s">
        <v>21</v>
      </c>
      <c r="F6" s="261" t="s">
        <v>14</v>
      </c>
      <c r="G6" s="262" t="s">
        <v>26</v>
      </c>
      <c r="H6" s="263" t="s">
        <v>20</v>
      </c>
      <c r="I6" s="264" t="s">
        <v>21</v>
      </c>
      <c r="J6" s="265" t="s">
        <v>14</v>
      </c>
      <c r="K6" s="263" t="s">
        <v>20</v>
      </c>
      <c r="L6" s="264" t="s">
        <v>21</v>
      </c>
      <c r="M6" s="266" t="s">
        <v>14</v>
      </c>
      <c r="N6" s="49"/>
      <c r="O6" s="57" t="s">
        <v>37</v>
      </c>
      <c r="P6" s="312" t="s">
        <v>112</v>
      </c>
      <c r="Q6" s="320"/>
      <c r="S6" s="379"/>
    </row>
    <row r="7" spans="1:26" ht="15.95" hidden="1" customHeight="1" x14ac:dyDescent="0.2">
      <c r="A7" s="78">
        <v>0</v>
      </c>
      <c r="B7" s="25"/>
      <c r="C7" s="192"/>
      <c r="D7" s="67"/>
      <c r="E7" s="67"/>
      <c r="F7" s="68"/>
      <c r="G7" s="69"/>
      <c r="H7" s="15"/>
      <c r="I7" s="16"/>
      <c r="J7" s="17"/>
      <c r="K7" s="15"/>
      <c r="L7" s="16"/>
      <c r="M7" s="79"/>
      <c r="N7" s="49"/>
      <c r="Q7" s="320"/>
    </row>
    <row r="8" spans="1:26" s="63" customFormat="1" ht="15.95" customHeight="1" x14ac:dyDescent="0.2">
      <c r="A8" s="80">
        <f t="shared" ref="A8:A15" si="0">A7+1</f>
        <v>1</v>
      </c>
      <c r="B8" s="18" t="str">
        <f>IF(Mannschaft!$G16="h",Mannschaft!B16,)</f>
        <v>NIKIC Goran</v>
      </c>
      <c r="C8" s="46" t="str">
        <f>IF(Mannschaft!$G16="h",Mannschaft!B14,)</f>
        <v>OeNB</v>
      </c>
      <c r="D8" s="19">
        <f>IF(Mannschaft!$G16="h",Mannschaft!C16,)</f>
        <v>311</v>
      </c>
      <c r="E8" s="19">
        <f>IF(Mannschaft!$G16="h",Mannschaft!D16,)</f>
        <v>149</v>
      </c>
      <c r="F8" s="19">
        <f>IF(Mannschaft!$G16="h",Mannschaft!E16,)</f>
        <v>460</v>
      </c>
      <c r="G8" s="20">
        <v>1</v>
      </c>
      <c r="H8" s="21">
        <v>313</v>
      </c>
      <c r="I8" s="19">
        <f t="shared" ref="I8:I15" si="1">SUM(J8-H8)</f>
        <v>150</v>
      </c>
      <c r="J8" s="20">
        <v>463</v>
      </c>
      <c r="K8" s="21">
        <f t="shared" ref="K8:M15" si="2">SUM(D8,H8)</f>
        <v>624</v>
      </c>
      <c r="L8" s="19">
        <f t="shared" si="2"/>
        <v>299</v>
      </c>
      <c r="M8" s="104">
        <f t="shared" si="2"/>
        <v>923</v>
      </c>
      <c r="N8" s="54"/>
      <c r="O8" s="19">
        <v>1</v>
      </c>
      <c r="P8" s="323" t="s">
        <v>91</v>
      </c>
      <c r="Q8" s="165"/>
      <c r="R8" s="21">
        <v>158</v>
      </c>
      <c r="S8" s="19">
        <f t="shared" ref="S8:S16" si="3">SUM(T8-R8)</f>
        <v>71</v>
      </c>
      <c r="T8" s="20">
        <v>229</v>
      </c>
      <c r="U8" s="8"/>
      <c r="V8" s="21">
        <v>155</v>
      </c>
      <c r="W8" s="19">
        <f t="shared" ref="W8:W15" si="4">SUM(X8-V8)</f>
        <v>79</v>
      </c>
      <c r="X8" s="20">
        <v>234</v>
      </c>
      <c r="Y8" s="8"/>
      <c r="Z8" s="53">
        <f t="shared" ref="Z8:Z15" si="5">SUM(T8,X8)</f>
        <v>463</v>
      </c>
    </row>
    <row r="9" spans="1:26" s="63" customFormat="1" ht="15.95" customHeight="1" x14ac:dyDescent="0.2">
      <c r="A9" s="80">
        <f t="shared" si="0"/>
        <v>2</v>
      </c>
      <c r="B9" s="18" t="str">
        <f>IF(Mannschaft!$G7="h",Mannschaft!B7,)</f>
        <v>KOCH Maximilian</v>
      </c>
      <c r="C9" s="46" t="str">
        <f>IF(Mannschaft!$G7="h",Mannschaft!B4,)</f>
        <v>BA</v>
      </c>
      <c r="D9" s="19">
        <f>IF(Mannschaft!$G7="h",Mannschaft!C7,)</f>
        <v>304</v>
      </c>
      <c r="E9" s="19">
        <f>IF(Mannschaft!$G7="h",Mannschaft!D7,)</f>
        <v>152</v>
      </c>
      <c r="F9" s="19">
        <f>IF(Mannschaft!$G7="h",Mannschaft!E7,)</f>
        <v>456</v>
      </c>
      <c r="G9" s="20">
        <v>2</v>
      </c>
      <c r="H9" s="21">
        <v>293</v>
      </c>
      <c r="I9" s="19">
        <f t="shared" si="1"/>
        <v>126</v>
      </c>
      <c r="J9" s="20">
        <v>419</v>
      </c>
      <c r="K9" s="21">
        <f t="shared" si="2"/>
        <v>597</v>
      </c>
      <c r="L9" s="19">
        <f t="shared" si="2"/>
        <v>278</v>
      </c>
      <c r="M9" s="104">
        <f t="shared" si="2"/>
        <v>875</v>
      </c>
      <c r="N9" s="54"/>
      <c r="O9" s="19">
        <v>2</v>
      </c>
      <c r="P9" s="196" t="s">
        <v>91</v>
      </c>
      <c r="Q9" s="317"/>
      <c r="R9" s="384">
        <v>138</v>
      </c>
      <c r="S9" s="19">
        <f t="shared" si="3"/>
        <v>54</v>
      </c>
      <c r="T9" s="383">
        <v>192</v>
      </c>
      <c r="U9" s="13"/>
      <c r="V9" s="384">
        <v>155</v>
      </c>
      <c r="W9" s="19">
        <f t="shared" si="4"/>
        <v>72</v>
      </c>
      <c r="X9" s="383">
        <v>227</v>
      </c>
      <c r="Y9" s="13"/>
      <c r="Z9" s="53">
        <f t="shared" si="5"/>
        <v>419</v>
      </c>
    </row>
    <row r="10" spans="1:26" s="63" customFormat="1" ht="15.95" customHeight="1" x14ac:dyDescent="0.2">
      <c r="A10" s="80">
        <f t="shared" si="0"/>
        <v>3</v>
      </c>
      <c r="B10" s="18" t="str">
        <f>IF(Mannschaft!$G10="h",Mannschaft!B10,)</f>
        <v>KOCH Erwin</v>
      </c>
      <c r="C10" s="46" t="str">
        <f>IF(Mannschaft!$G10="h",Mannschaft!B4,)</f>
        <v>BA</v>
      </c>
      <c r="D10" s="19">
        <f>IF(Mannschaft!$G10="h",Mannschaft!C10,)</f>
        <v>302</v>
      </c>
      <c r="E10" s="19">
        <f>IF(Mannschaft!$G10="h",Mannschaft!D10,)</f>
        <v>140</v>
      </c>
      <c r="F10" s="19">
        <f>IF(Mannschaft!$G10="h",Mannschaft!E10,)</f>
        <v>442</v>
      </c>
      <c r="G10" s="20">
        <v>5</v>
      </c>
      <c r="H10" s="21">
        <v>302</v>
      </c>
      <c r="I10" s="19">
        <f t="shared" si="1"/>
        <v>124</v>
      </c>
      <c r="J10" s="20">
        <v>426</v>
      </c>
      <c r="K10" s="21">
        <f t="shared" si="2"/>
        <v>604</v>
      </c>
      <c r="L10" s="19">
        <f t="shared" si="2"/>
        <v>264</v>
      </c>
      <c r="M10" s="104">
        <f t="shared" si="2"/>
        <v>868</v>
      </c>
      <c r="N10" s="54"/>
      <c r="O10" s="19">
        <v>5</v>
      </c>
      <c r="P10" s="314" t="s">
        <v>91</v>
      </c>
      <c r="Q10" s="49"/>
      <c r="R10" s="384">
        <v>165</v>
      </c>
      <c r="S10" s="19">
        <f t="shared" si="3"/>
        <v>62</v>
      </c>
      <c r="T10" s="383">
        <v>227</v>
      </c>
      <c r="U10" s="13"/>
      <c r="V10" s="384">
        <v>137</v>
      </c>
      <c r="W10" s="19">
        <f t="shared" si="4"/>
        <v>62</v>
      </c>
      <c r="X10" s="383">
        <v>199</v>
      </c>
      <c r="Y10" s="13"/>
      <c r="Z10" s="53">
        <f t="shared" si="5"/>
        <v>426</v>
      </c>
    </row>
    <row r="11" spans="1:26" s="63" customFormat="1" ht="15.75" x14ac:dyDescent="0.2">
      <c r="A11" s="80">
        <f t="shared" si="0"/>
        <v>4</v>
      </c>
      <c r="B11" s="18" t="str">
        <f>IF(Mannschaft!$G31="h",Mannschaft!B31,)</f>
        <v>SIMULAK Christian</v>
      </c>
      <c r="C11" s="46" t="str">
        <f>IF(Mannschaft!$G31="h",Mannschaft!B24,)</f>
        <v>BAWAG/PSK</v>
      </c>
      <c r="D11" s="19">
        <f>IF(Mannschaft!$G31="h",Mannschaft!C31,)</f>
        <v>300</v>
      </c>
      <c r="E11" s="19">
        <f>IF(Mannschaft!$G31="h",Mannschaft!D31,)</f>
        <v>150</v>
      </c>
      <c r="F11" s="19">
        <f>IF(Mannschaft!$G31="h",Mannschaft!E31,)</f>
        <v>450</v>
      </c>
      <c r="G11" s="20">
        <v>3</v>
      </c>
      <c r="H11" s="21">
        <v>291</v>
      </c>
      <c r="I11" s="19">
        <f t="shared" si="1"/>
        <v>126</v>
      </c>
      <c r="J11" s="20">
        <v>417</v>
      </c>
      <c r="K11" s="21">
        <f t="shared" si="2"/>
        <v>591</v>
      </c>
      <c r="L11" s="19">
        <f t="shared" si="2"/>
        <v>276</v>
      </c>
      <c r="M11" s="104">
        <f t="shared" si="2"/>
        <v>867</v>
      </c>
      <c r="N11" s="54"/>
      <c r="O11" s="19">
        <v>3</v>
      </c>
      <c r="P11" s="251" t="s">
        <v>91</v>
      </c>
      <c r="Q11" s="165"/>
      <c r="R11" s="384">
        <v>138</v>
      </c>
      <c r="S11" s="19">
        <f t="shared" si="3"/>
        <v>45</v>
      </c>
      <c r="T11" s="383">
        <v>183</v>
      </c>
      <c r="U11" s="13"/>
      <c r="V11" s="384">
        <v>153</v>
      </c>
      <c r="W11" s="19">
        <f t="shared" si="4"/>
        <v>81</v>
      </c>
      <c r="X11" s="383">
        <v>234</v>
      </c>
      <c r="Y11" s="13"/>
      <c r="Z11" s="53">
        <f t="shared" si="5"/>
        <v>417</v>
      </c>
    </row>
    <row r="12" spans="1:26" s="63" customFormat="1" ht="15.75" x14ac:dyDescent="0.2">
      <c r="A12" s="80">
        <f t="shared" si="0"/>
        <v>5</v>
      </c>
      <c r="B12" s="18" t="str">
        <f>IF(Mannschaft!$G20="h",Mannschaft!B20,)</f>
        <v>HABITZL Walter</v>
      </c>
      <c r="C12" s="46" t="str">
        <f>IF(Mannschaft!$G20="h",Mannschaft!B14,)</f>
        <v>OeNB</v>
      </c>
      <c r="D12" s="19">
        <f>IF(Mannschaft!$G20="h",Mannschaft!C20,)</f>
        <v>308</v>
      </c>
      <c r="E12" s="19">
        <f>IF(Mannschaft!$G20="h",Mannschaft!D20,)</f>
        <v>132</v>
      </c>
      <c r="F12" s="19">
        <f>IF(Mannschaft!$G20="h",Mannschaft!E20,)</f>
        <v>440</v>
      </c>
      <c r="G12" s="20">
        <v>6</v>
      </c>
      <c r="H12" s="21">
        <v>302</v>
      </c>
      <c r="I12" s="19">
        <f t="shared" si="1"/>
        <v>125</v>
      </c>
      <c r="J12" s="20">
        <v>427</v>
      </c>
      <c r="K12" s="21">
        <f t="shared" si="2"/>
        <v>610</v>
      </c>
      <c r="L12" s="19">
        <f t="shared" si="2"/>
        <v>257</v>
      </c>
      <c r="M12" s="104">
        <f t="shared" si="2"/>
        <v>867</v>
      </c>
      <c r="N12" s="54"/>
      <c r="O12" s="19">
        <v>6</v>
      </c>
      <c r="P12" s="251" t="s">
        <v>91</v>
      </c>
      <c r="Q12" s="165"/>
      <c r="R12" s="384">
        <v>147</v>
      </c>
      <c r="S12" s="19">
        <f t="shared" si="3"/>
        <v>63</v>
      </c>
      <c r="T12" s="383">
        <v>210</v>
      </c>
      <c r="U12" s="13"/>
      <c r="V12" s="384">
        <v>155</v>
      </c>
      <c r="W12" s="19">
        <f t="shared" si="4"/>
        <v>62</v>
      </c>
      <c r="X12" s="383">
        <v>217</v>
      </c>
      <c r="Y12" s="8"/>
      <c r="Z12" s="53">
        <f t="shared" si="5"/>
        <v>427</v>
      </c>
    </row>
    <row r="13" spans="1:26" s="63" customFormat="1" ht="15.75" x14ac:dyDescent="0.2">
      <c r="A13" s="80">
        <f t="shared" si="0"/>
        <v>6</v>
      </c>
      <c r="B13" s="18" t="str">
        <f>IF(Mannschaft!$G11="h",Mannschaft!B11,)</f>
        <v>MARCHART Richard</v>
      </c>
      <c r="C13" s="46" t="str">
        <f>IF(Mannschaft!$G11="h",Mannschaft!B4,)</f>
        <v>BA</v>
      </c>
      <c r="D13" s="19">
        <f>IF(Mannschaft!$G11="h",Mannschaft!C11,)</f>
        <v>295</v>
      </c>
      <c r="E13" s="19">
        <f>IF(Mannschaft!$G11="h",Mannschaft!D11,)</f>
        <v>149</v>
      </c>
      <c r="F13" s="19">
        <f>IF(Mannschaft!$G11="h",Mannschaft!E11,)</f>
        <v>444</v>
      </c>
      <c r="G13" s="20">
        <v>4</v>
      </c>
      <c r="H13" s="21">
        <v>278</v>
      </c>
      <c r="I13" s="19">
        <f t="shared" si="1"/>
        <v>144</v>
      </c>
      <c r="J13" s="20">
        <v>422</v>
      </c>
      <c r="K13" s="21">
        <f t="shared" si="2"/>
        <v>573</v>
      </c>
      <c r="L13" s="19">
        <f t="shared" si="2"/>
        <v>293</v>
      </c>
      <c r="M13" s="104">
        <f t="shared" si="2"/>
        <v>866</v>
      </c>
      <c r="N13" s="54"/>
      <c r="O13" s="19">
        <v>4</v>
      </c>
      <c r="P13" s="314" t="s">
        <v>91</v>
      </c>
      <c r="Q13" s="316"/>
      <c r="R13" s="384">
        <v>147</v>
      </c>
      <c r="S13" s="19">
        <f t="shared" si="3"/>
        <v>63</v>
      </c>
      <c r="T13" s="383">
        <v>210</v>
      </c>
      <c r="U13" s="13"/>
      <c r="V13" s="384">
        <v>131</v>
      </c>
      <c r="W13" s="19">
        <f t="shared" si="4"/>
        <v>81</v>
      </c>
      <c r="X13" s="383">
        <v>212</v>
      </c>
      <c r="Y13" s="13"/>
      <c r="Z13" s="53">
        <f t="shared" si="5"/>
        <v>422</v>
      </c>
    </row>
    <row r="14" spans="1:26" s="63" customFormat="1" ht="15.95" customHeight="1" x14ac:dyDescent="0.2">
      <c r="A14" s="80">
        <f t="shared" si="0"/>
        <v>7</v>
      </c>
      <c r="B14" s="18" t="str">
        <f>IF(Mannschaft!$G6="h",Mannschaft!B6,)</f>
        <v>SWATOSCH Patrick</v>
      </c>
      <c r="C14" s="46" t="str">
        <f>IF(Mannschaft!$G6="h",Mannschaft!B4,)</f>
        <v>BA</v>
      </c>
      <c r="D14" s="19">
        <f>IF(Mannschaft!$G6="h",Mannschaft!C6,)</f>
        <v>299</v>
      </c>
      <c r="E14" s="19">
        <f>IF(Mannschaft!$G6="h",Mannschaft!D6,)</f>
        <v>138</v>
      </c>
      <c r="F14" s="19">
        <f>IF(Mannschaft!$G6="h",Mannschaft!E6,)</f>
        <v>437</v>
      </c>
      <c r="G14" s="20">
        <v>7</v>
      </c>
      <c r="H14" s="21">
        <v>269</v>
      </c>
      <c r="I14" s="19">
        <f t="shared" si="1"/>
        <v>130</v>
      </c>
      <c r="J14" s="20">
        <v>399</v>
      </c>
      <c r="K14" s="21">
        <f t="shared" si="2"/>
        <v>568</v>
      </c>
      <c r="L14" s="19">
        <f t="shared" si="2"/>
        <v>268</v>
      </c>
      <c r="M14" s="104">
        <f t="shared" si="2"/>
        <v>836</v>
      </c>
      <c r="N14" s="54"/>
      <c r="O14" s="19">
        <v>7</v>
      </c>
      <c r="P14" s="196" t="s">
        <v>91</v>
      </c>
      <c r="Q14" s="49"/>
      <c r="R14" s="384">
        <v>135</v>
      </c>
      <c r="S14" s="19">
        <f t="shared" si="3"/>
        <v>72</v>
      </c>
      <c r="T14" s="383">
        <v>207</v>
      </c>
      <c r="U14" s="13"/>
      <c r="V14" s="384">
        <v>134</v>
      </c>
      <c r="W14" s="19">
        <f t="shared" si="4"/>
        <v>58</v>
      </c>
      <c r="X14" s="383">
        <v>192</v>
      </c>
      <c r="Y14" s="13"/>
      <c r="Z14" s="53">
        <f t="shared" si="5"/>
        <v>399</v>
      </c>
    </row>
    <row r="15" spans="1:26" s="63" customFormat="1" ht="15" customHeight="1" thickBot="1" x14ac:dyDescent="0.25">
      <c r="A15" s="306">
        <f t="shared" si="0"/>
        <v>8</v>
      </c>
      <c r="B15" s="81" t="str">
        <f>IF(Mannschaft!$G17="h",Mannschaft!B17,)</f>
        <v>KAHR Josef</v>
      </c>
      <c r="C15" s="82" t="str">
        <f>IF(Mannschaft!$G17="h",Mannschaft!B14,)</f>
        <v>OeNB</v>
      </c>
      <c r="D15" s="83">
        <f>IF(Mannschaft!$G17="h",Mannschaft!C17,)</f>
        <v>306</v>
      </c>
      <c r="E15" s="83">
        <f>IF(Mannschaft!$G17="h",Mannschaft!D17,)</f>
        <v>128</v>
      </c>
      <c r="F15" s="83">
        <f>IF(Mannschaft!$G17="h",Mannschaft!E17,)</f>
        <v>434</v>
      </c>
      <c r="G15" s="84">
        <v>8</v>
      </c>
      <c r="H15" s="85">
        <v>266</v>
      </c>
      <c r="I15" s="83">
        <f t="shared" si="1"/>
        <v>134</v>
      </c>
      <c r="J15" s="84">
        <v>400</v>
      </c>
      <c r="K15" s="85">
        <f t="shared" si="2"/>
        <v>572</v>
      </c>
      <c r="L15" s="83">
        <f t="shared" si="2"/>
        <v>262</v>
      </c>
      <c r="M15" s="105">
        <f t="shared" si="2"/>
        <v>834</v>
      </c>
      <c r="N15" s="54"/>
      <c r="O15" s="19">
        <v>8</v>
      </c>
      <c r="P15" s="196" t="s">
        <v>91</v>
      </c>
      <c r="Q15" s="49"/>
      <c r="R15" s="385">
        <v>136</v>
      </c>
      <c r="S15" s="19">
        <f t="shared" si="3"/>
        <v>63</v>
      </c>
      <c r="T15" s="383">
        <v>199</v>
      </c>
      <c r="U15" s="13"/>
      <c r="V15" s="385">
        <v>130</v>
      </c>
      <c r="W15" s="19">
        <f t="shared" si="4"/>
        <v>71</v>
      </c>
      <c r="X15" s="383">
        <v>201</v>
      </c>
      <c r="Y15" s="13"/>
      <c r="Z15" s="53">
        <f t="shared" si="5"/>
        <v>400</v>
      </c>
    </row>
    <row r="16" spans="1:26" s="63" customFormat="1" ht="15.95" customHeight="1" thickTop="1" x14ac:dyDescent="0.2">
      <c r="A16" s="325">
        <f t="shared" ref="A16:A33" si="6">A15+1</f>
        <v>9</v>
      </c>
      <c r="B16" s="326" t="str">
        <f>IF(Mannschaft!$G9="h",Mannschaft!B9,)</f>
        <v>BRUCKNER Johann</v>
      </c>
      <c r="C16" s="327" t="str">
        <f>IF(Mannschaft!$G9="h",Mannschaft!B4,)</f>
        <v>BA</v>
      </c>
      <c r="D16" s="324">
        <f>IF(Mannschaft!$G9="h",Mannschaft!C9,)</f>
        <v>299</v>
      </c>
      <c r="E16" s="324">
        <f>IF(Mannschaft!$G9="h",Mannschaft!D9,)</f>
        <v>126</v>
      </c>
      <c r="F16" s="324">
        <f>IF(Mannschaft!$G9="h",Mannschaft!E9,)</f>
        <v>425</v>
      </c>
      <c r="G16" s="328">
        <v>9</v>
      </c>
      <c r="H16" s="325"/>
      <c r="I16" s="324">
        <f t="shared" ref="I16:I33" si="7">SUM(J16-H16)</f>
        <v>0</v>
      </c>
      <c r="J16" s="328"/>
      <c r="K16" s="325">
        <f t="shared" ref="K16:K33" si="8">SUM(D16,H16)</f>
        <v>299</v>
      </c>
      <c r="L16" s="324">
        <f t="shared" ref="L16:L33" si="9">SUM(E16,I16)</f>
        <v>126</v>
      </c>
      <c r="M16" s="328">
        <f t="shared" ref="M16:M33" si="10">SUM(F16,J16)</f>
        <v>425</v>
      </c>
      <c r="N16" s="54"/>
      <c r="O16" s="19">
        <v>9</v>
      </c>
      <c r="P16" s="322" t="s">
        <v>92</v>
      </c>
      <c r="Q16" s="317"/>
      <c r="R16" s="19"/>
      <c r="S16" s="19">
        <f t="shared" si="3"/>
        <v>0</v>
      </c>
      <c r="T16" s="383"/>
      <c r="U16" s="8"/>
      <c r="V16" s="13"/>
      <c r="W16" s="13"/>
      <c r="X16" s="13"/>
      <c r="Y16" s="13"/>
      <c r="Z16" s="386"/>
    </row>
    <row r="17" spans="1:26" s="63" customFormat="1" x14ac:dyDescent="0.2">
      <c r="A17" s="21">
        <f t="shared" si="6"/>
        <v>10</v>
      </c>
      <c r="B17" s="18" t="str">
        <f>IF(Mannschaft!$G21="h",Mannschaft!B21,)</f>
        <v>PRESSL Hannes</v>
      </c>
      <c r="C17" s="46" t="str">
        <f>IF(Mannschaft!$G21="h",Mannschaft!B14,)</f>
        <v>OeNB</v>
      </c>
      <c r="D17" s="19">
        <f>IF(Mannschaft!$G21="h",Mannschaft!C21,)</f>
        <v>272</v>
      </c>
      <c r="E17" s="19">
        <f>IF(Mannschaft!$G21="h",Mannschaft!D21,)</f>
        <v>144</v>
      </c>
      <c r="F17" s="19">
        <f>IF(Mannschaft!$G21="h",Mannschaft!E21,)</f>
        <v>416</v>
      </c>
      <c r="G17" s="20">
        <v>10</v>
      </c>
      <c r="H17" s="21"/>
      <c r="I17" s="19">
        <f t="shared" si="7"/>
        <v>0</v>
      </c>
      <c r="J17" s="20"/>
      <c r="K17" s="21">
        <f t="shared" si="8"/>
        <v>272</v>
      </c>
      <c r="L17" s="19">
        <f t="shared" si="9"/>
        <v>144</v>
      </c>
      <c r="M17" s="20">
        <f t="shared" si="10"/>
        <v>416</v>
      </c>
      <c r="N17" s="54"/>
      <c r="O17" s="19">
        <v>10</v>
      </c>
      <c r="P17" s="196" t="s">
        <v>91</v>
      </c>
      <c r="Q17" s="49"/>
      <c r="R17" s="379"/>
      <c r="S17" s="165"/>
      <c r="T17" s="382"/>
      <c r="U17" s="44"/>
      <c r="V17" s="44"/>
      <c r="W17" s="44"/>
      <c r="X17" s="44"/>
      <c r="Y17" s="44"/>
      <c r="Z17" s="376"/>
    </row>
    <row r="18" spans="1:26" s="63" customFormat="1" x14ac:dyDescent="0.2">
      <c r="A18" s="21">
        <f t="shared" si="6"/>
        <v>11</v>
      </c>
      <c r="B18" s="18" t="str">
        <f>IF(MIX!$H6="h",MIX!C6,)</f>
        <v>MARASS Siegfried</v>
      </c>
      <c r="C18" s="46" t="str">
        <f>IF(MIX!$H6="h",MIX!D6,)</f>
        <v>BA</v>
      </c>
      <c r="D18" s="19">
        <f>IF(MIX!$H6="h",MIX!E6,)</f>
        <v>291</v>
      </c>
      <c r="E18" s="19">
        <f>IF(MIX!$H6="h",MIX!F6,)</f>
        <v>124</v>
      </c>
      <c r="F18" s="19">
        <f>IF(MIX!$H6="h",MIX!G6,)</f>
        <v>415</v>
      </c>
      <c r="G18" s="20">
        <v>11</v>
      </c>
      <c r="H18" s="21"/>
      <c r="I18" s="19">
        <f t="shared" si="7"/>
        <v>0</v>
      </c>
      <c r="J18" s="20"/>
      <c r="K18" s="21">
        <f t="shared" si="8"/>
        <v>291</v>
      </c>
      <c r="L18" s="19">
        <f t="shared" si="9"/>
        <v>124</v>
      </c>
      <c r="M18" s="20">
        <f t="shared" si="10"/>
        <v>415</v>
      </c>
      <c r="N18" s="54"/>
      <c r="O18" s="19">
        <v>11</v>
      </c>
      <c r="P18" s="196" t="s">
        <v>91</v>
      </c>
      <c r="Q18" s="316"/>
      <c r="R18" s="296"/>
      <c r="S18" s="54"/>
      <c r="T18" s="380"/>
      <c r="U18" s="44"/>
      <c r="V18" s="44"/>
      <c r="W18" s="44"/>
      <c r="X18" s="44"/>
      <c r="Y18" s="44"/>
      <c r="Z18" s="376"/>
    </row>
    <row r="19" spans="1:26" s="63" customFormat="1" x14ac:dyDescent="0.2">
      <c r="A19" s="21">
        <f t="shared" si="6"/>
        <v>12</v>
      </c>
      <c r="B19" s="18" t="str">
        <f>IF(Mannschaft!$G30="h",Mannschaft!B30,)</f>
        <v>SIMULAK Josef</v>
      </c>
      <c r="C19" s="46" t="str">
        <f>IF(Mannschaft!$G30="h",Mannschaft!B24,)</f>
        <v>BAWAG/PSK</v>
      </c>
      <c r="D19" s="19">
        <f>IF(Mannschaft!$G30="h",Mannschaft!C30,)</f>
        <v>274</v>
      </c>
      <c r="E19" s="19">
        <f>IF(Mannschaft!$G30="h",Mannschaft!D30,)</f>
        <v>135</v>
      </c>
      <c r="F19" s="19">
        <f>IF(Mannschaft!$G30="h",Mannschaft!E30,)</f>
        <v>409</v>
      </c>
      <c r="G19" s="20">
        <v>12</v>
      </c>
      <c r="H19" s="21"/>
      <c r="I19" s="19">
        <f t="shared" si="7"/>
        <v>0</v>
      </c>
      <c r="J19" s="20"/>
      <c r="K19" s="21">
        <f t="shared" si="8"/>
        <v>274</v>
      </c>
      <c r="L19" s="19">
        <f t="shared" si="9"/>
        <v>135</v>
      </c>
      <c r="M19" s="20">
        <f t="shared" si="10"/>
        <v>409</v>
      </c>
      <c r="N19" s="54"/>
      <c r="O19" s="19">
        <v>12</v>
      </c>
      <c r="P19" s="196" t="s">
        <v>91</v>
      </c>
      <c r="Q19" s="49"/>
      <c r="R19" s="297"/>
      <c r="S19" s="54"/>
      <c r="T19" s="381"/>
      <c r="U19" s="298"/>
      <c r="V19" s="298"/>
      <c r="W19" s="298"/>
      <c r="X19" s="298"/>
      <c r="Y19" s="298"/>
      <c r="Z19" s="387"/>
    </row>
    <row r="20" spans="1:26" s="63" customFormat="1" ht="15.95" customHeight="1" x14ac:dyDescent="0.2">
      <c r="A20" s="21">
        <f t="shared" si="6"/>
        <v>13</v>
      </c>
      <c r="B20" s="18" t="str">
        <f>IF(Mannschaft!$G29="h",Mannschaft!B29,)</f>
        <v>RATH Dominik</v>
      </c>
      <c r="C20" s="46" t="str">
        <f>IF(Mannschaft!$G29="h",Mannschaft!B24,)</f>
        <v>BAWAG/PSK</v>
      </c>
      <c r="D20" s="19">
        <f>IF(Mannschaft!$G29="h",Mannschaft!C29,)</f>
        <v>275</v>
      </c>
      <c r="E20" s="19">
        <f>IF(Mannschaft!$G29="h",Mannschaft!D29,)</f>
        <v>132</v>
      </c>
      <c r="F20" s="19">
        <f>IF(Mannschaft!$G29="h",Mannschaft!E29,)</f>
        <v>407</v>
      </c>
      <c r="G20" s="20">
        <v>13</v>
      </c>
      <c r="H20" s="21"/>
      <c r="I20" s="19">
        <f t="shared" si="7"/>
        <v>0</v>
      </c>
      <c r="J20" s="20"/>
      <c r="K20" s="21">
        <f t="shared" si="8"/>
        <v>275</v>
      </c>
      <c r="L20" s="19">
        <f t="shared" si="9"/>
        <v>132</v>
      </c>
      <c r="M20" s="20">
        <f t="shared" si="10"/>
        <v>407</v>
      </c>
      <c r="N20" s="54"/>
      <c r="O20" s="19">
        <v>13</v>
      </c>
      <c r="P20" s="196" t="s">
        <v>91</v>
      </c>
      <c r="Q20" s="49"/>
      <c r="R20" s="297"/>
      <c r="S20" s="54"/>
      <c r="T20" s="381"/>
      <c r="U20" s="298"/>
      <c r="V20" s="298"/>
      <c r="W20" s="298"/>
      <c r="X20" s="298"/>
      <c r="Y20" s="298"/>
      <c r="Z20" s="387"/>
    </row>
    <row r="21" spans="1:26" s="63" customFormat="1" x14ac:dyDescent="0.2">
      <c r="A21" s="21">
        <f t="shared" si="6"/>
        <v>14</v>
      </c>
      <c r="B21" s="18" t="str">
        <f>IF(Mannschaft!$G18="h",Mannschaft!B18,)</f>
        <v>PFEIFFER Gerhard</v>
      </c>
      <c r="C21" s="46" t="str">
        <f>IF(Mannschaft!$G18="h",Mannschaft!B14,)</f>
        <v>OeNB</v>
      </c>
      <c r="D21" s="19">
        <f>IF(Mannschaft!$G18="h",Mannschaft!C18,)</f>
        <v>282</v>
      </c>
      <c r="E21" s="19">
        <f>IF(Mannschaft!$G18="h",Mannschaft!D18,)</f>
        <v>125</v>
      </c>
      <c r="F21" s="19">
        <f>IF(Mannschaft!$G18="h",Mannschaft!E18,)</f>
        <v>407</v>
      </c>
      <c r="G21" s="20">
        <v>14</v>
      </c>
      <c r="H21" s="21"/>
      <c r="I21" s="19">
        <f t="shared" si="7"/>
        <v>0</v>
      </c>
      <c r="J21" s="20"/>
      <c r="K21" s="21">
        <f t="shared" si="8"/>
        <v>282</v>
      </c>
      <c r="L21" s="19">
        <f t="shared" si="9"/>
        <v>125</v>
      </c>
      <c r="M21" s="20">
        <f t="shared" si="10"/>
        <v>407</v>
      </c>
      <c r="N21" s="54"/>
      <c r="O21" s="19">
        <v>14</v>
      </c>
      <c r="P21" s="251" t="s">
        <v>91</v>
      </c>
      <c r="Q21" s="165"/>
      <c r="R21" s="297"/>
      <c r="S21" s="54"/>
      <c r="T21" s="381"/>
      <c r="U21" s="298"/>
      <c r="V21" s="298"/>
      <c r="W21" s="298"/>
      <c r="X21" s="298"/>
      <c r="Y21" s="298"/>
      <c r="Z21" s="387"/>
    </row>
    <row r="22" spans="1:26" s="63" customFormat="1" x14ac:dyDescent="0.2">
      <c r="A22" s="21">
        <f t="shared" si="6"/>
        <v>15</v>
      </c>
      <c r="B22" s="18" t="str">
        <f>IF(MIX!$H10="h",MIX!C10,)</f>
        <v>RISNAR Leopold</v>
      </c>
      <c r="C22" s="46" t="str">
        <f>IF(MIX!$H10="h",MIX!D10,)</f>
        <v>BAWAG/PSK</v>
      </c>
      <c r="D22" s="19">
        <f>IF(MIX!$H10="h",MIX!E10,)</f>
        <v>301</v>
      </c>
      <c r="E22" s="19">
        <f>IF(MIX!$H10="h",MIX!F10,)</f>
        <v>105</v>
      </c>
      <c r="F22" s="19">
        <f>IF(MIX!$H10="h",MIX!G10,)</f>
        <v>406</v>
      </c>
      <c r="G22" s="20">
        <v>15</v>
      </c>
      <c r="H22" s="21"/>
      <c r="I22" s="19">
        <f t="shared" si="7"/>
        <v>0</v>
      </c>
      <c r="J22" s="20"/>
      <c r="K22" s="21">
        <f t="shared" si="8"/>
        <v>301</v>
      </c>
      <c r="L22" s="19">
        <f t="shared" si="9"/>
        <v>105</v>
      </c>
      <c r="M22" s="20">
        <f t="shared" si="10"/>
        <v>406</v>
      </c>
      <c r="N22" s="54"/>
      <c r="O22" s="19">
        <v>15</v>
      </c>
      <c r="P22" s="314" t="s">
        <v>91</v>
      </c>
      <c r="Q22" s="316"/>
      <c r="R22" s="297"/>
      <c r="S22" s="54"/>
      <c r="T22" s="381"/>
      <c r="U22" s="298"/>
      <c r="V22" s="298"/>
      <c r="W22" s="298"/>
      <c r="X22" s="298"/>
      <c r="Y22" s="298"/>
      <c r="Z22" s="387"/>
    </row>
    <row r="23" spans="1:26" s="63" customFormat="1" ht="15.95" customHeight="1" x14ac:dyDescent="0.2">
      <c r="A23" s="21">
        <f t="shared" si="6"/>
        <v>16</v>
      </c>
      <c r="B23" s="18" t="str">
        <f>IF(MIX!$H26="h",MIX!C26,)</f>
        <v>PFEIFFER Thomas</v>
      </c>
      <c r="C23" s="46" t="str">
        <f>IF(MIX!$H26="h",MIX!D26,)</f>
        <v>OeNB</v>
      </c>
      <c r="D23" s="19">
        <f>IF(MIX!$H26="h",MIX!E26,)</f>
        <v>285</v>
      </c>
      <c r="E23" s="19">
        <f>IF(MIX!$H26="h",MIX!F26,)</f>
        <v>117</v>
      </c>
      <c r="F23" s="19">
        <f>IF(MIX!$H26="h",MIX!G26,)</f>
        <v>402</v>
      </c>
      <c r="G23" s="20">
        <v>16</v>
      </c>
      <c r="H23" s="21"/>
      <c r="I23" s="19">
        <f t="shared" si="7"/>
        <v>0</v>
      </c>
      <c r="J23" s="20"/>
      <c r="K23" s="21">
        <f t="shared" si="8"/>
        <v>285</v>
      </c>
      <c r="L23" s="19">
        <f t="shared" si="9"/>
        <v>117</v>
      </c>
      <c r="M23" s="20">
        <f t="shared" si="10"/>
        <v>402</v>
      </c>
      <c r="N23" s="54"/>
      <c r="O23" s="19">
        <v>16</v>
      </c>
      <c r="P23" s="314" t="s">
        <v>91</v>
      </c>
      <c r="Q23" s="316"/>
      <c r="R23" s="297"/>
      <c r="S23" s="54"/>
      <c r="T23" s="381"/>
      <c r="U23" s="298"/>
      <c r="V23" s="298"/>
      <c r="W23" s="298"/>
      <c r="X23" s="298"/>
      <c r="Y23" s="298"/>
      <c r="Z23" s="387"/>
    </row>
    <row r="24" spans="1:26" s="70" customFormat="1" ht="15.95" customHeight="1" x14ac:dyDescent="0.2">
      <c r="A24" s="21">
        <f t="shared" si="6"/>
        <v>17</v>
      </c>
      <c r="B24" s="18" t="str">
        <f>IF(MIX!$H30="h",MIX!C30,)</f>
        <v>SEIDL Johann</v>
      </c>
      <c r="C24" s="46" t="str">
        <f>IF(MIX!$H30="h",MIX!D30,)</f>
        <v>BAWAG/PSK</v>
      </c>
      <c r="D24" s="19">
        <f>IF(MIX!$H30="h",MIX!E30,)</f>
        <v>283</v>
      </c>
      <c r="E24" s="19">
        <f>IF(MIX!$H30="h",MIX!F30,)</f>
        <v>116</v>
      </c>
      <c r="F24" s="19">
        <f>IF(MIX!$H30="h",MIX!G30,)</f>
        <v>399</v>
      </c>
      <c r="G24" s="20">
        <v>17</v>
      </c>
      <c r="H24" s="21"/>
      <c r="I24" s="19">
        <f t="shared" si="7"/>
        <v>0</v>
      </c>
      <c r="J24" s="20"/>
      <c r="K24" s="21">
        <f t="shared" si="8"/>
        <v>283</v>
      </c>
      <c r="L24" s="19">
        <f t="shared" si="9"/>
        <v>116</v>
      </c>
      <c r="M24" s="20">
        <f t="shared" si="10"/>
        <v>399</v>
      </c>
      <c r="N24" s="54"/>
      <c r="O24" s="19">
        <v>17</v>
      </c>
      <c r="P24" s="314" t="s">
        <v>91</v>
      </c>
      <c r="Q24" s="316"/>
      <c r="R24" s="297"/>
      <c r="S24" s="54"/>
      <c r="T24" s="381"/>
      <c r="U24" s="298"/>
      <c r="V24" s="298"/>
      <c r="W24" s="298"/>
      <c r="X24" s="298"/>
      <c r="Y24" s="298"/>
      <c r="Z24" s="387"/>
    </row>
    <row r="25" spans="1:26" s="13" customFormat="1" x14ac:dyDescent="0.2">
      <c r="A25" s="21">
        <f t="shared" si="6"/>
        <v>18</v>
      </c>
      <c r="B25" s="18" t="str">
        <f>IF(Mannschaft!$G40="h",Mannschaft!B40,)</f>
        <v>ZOFFMANN Johann</v>
      </c>
      <c r="C25" s="46" t="str">
        <f>IF(Mannschaft!$G40="h",Mannschaft!H40,)</f>
        <v>BAWAG/PSK</v>
      </c>
      <c r="D25" s="19">
        <f>IF(Mannschaft!$G40="h",Mannschaft!C40,)</f>
        <v>296</v>
      </c>
      <c r="E25" s="19">
        <f>IF(Mannschaft!$G40="h",Mannschaft!D40,)</f>
        <v>101</v>
      </c>
      <c r="F25" s="19">
        <f>IF(Mannschaft!$G40="h",Mannschaft!E40,)</f>
        <v>397</v>
      </c>
      <c r="G25" s="20">
        <v>18</v>
      </c>
      <c r="H25" s="21"/>
      <c r="I25" s="19">
        <f t="shared" si="7"/>
        <v>0</v>
      </c>
      <c r="J25" s="20"/>
      <c r="K25" s="21">
        <f t="shared" si="8"/>
        <v>296</v>
      </c>
      <c r="L25" s="19">
        <f t="shared" si="9"/>
        <v>101</v>
      </c>
      <c r="M25" s="20">
        <f t="shared" si="10"/>
        <v>397</v>
      </c>
      <c r="N25" s="54"/>
      <c r="O25" s="19">
        <v>18</v>
      </c>
      <c r="P25" s="314" t="s">
        <v>91</v>
      </c>
      <c r="Q25" s="49"/>
      <c r="R25" s="297"/>
      <c r="S25" s="54"/>
      <c r="T25" s="381"/>
      <c r="U25" s="298"/>
      <c r="V25" s="298"/>
      <c r="W25" s="298"/>
      <c r="X25" s="298"/>
      <c r="Y25" s="298"/>
      <c r="Z25" s="387"/>
    </row>
    <row r="26" spans="1:26" s="63" customFormat="1" x14ac:dyDescent="0.2">
      <c r="A26" s="21">
        <f t="shared" si="6"/>
        <v>19</v>
      </c>
      <c r="B26" s="18" t="str">
        <f>IF(MIX!$H18="h",MIX!C18,)</f>
        <v>PETERS Peter</v>
      </c>
      <c r="C26" s="46" t="str">
        <f>IF(MIX!$H18="h",MIX!D18,)</f>
        <v>OeNB</v>
      </c>
      <c r="D26" s="19">
        <f>IF(MIX!$H18="h",MIX!E18,)</f>
        <v>279</v>
      </c>
      <c r="E26" s="19">
        <f>IF(MIX!$H18="h",MIX!F18,)</f>
        <v>113</v>
      </c>
      <c r="F26" s="19">
        <f>IF(MIX!$H18="h",MIX!G18,)</f>
        <v>392</v>
      </c>
      <c r="G26" s="20">
        <v>19</v>
      </c>
      <c r="H26" s="21"/>
      <c r="I26" s="19">
        <f t="shared" si="7"/>
        <v>0</v>
      </c>
      <c r="J26" s="20"/>
      <c r="K26" s="21">
        <f t="shared" si="8"/>
        <v>279</v>
      </c>
      <c r="L26" s="19">
        <f t="shared" si="9"/>
        <v>113</v>
      </c>
      <c r="M26" s="20">
        <f t="shared" si="10"/>
        <v>392</v>
      </c>
      <c r="N26" s="54"/>
      <c r="O26" s="19">
        <v>19</v>
      </c>
      <c r="P26" s="314" t="s">
        <v>91</v>
      </c>
      <c r="Q26" s="316"/>
      <c r="R26" s="297"/>
      <c r="S26" s="54"/>
      <c r="T26" s="381"/>
      <c r="U26" s="298"/>
      <c r="V26" s="298"/>
      <c r="W26" s="298"/>
      <c r="X26" s="298"/>
      <c r="Y26" s="298"/>
      <c r="Z26" s="387"/>
    </row>
    <row r="27" spans="1:26" s="63" customFormat="1" ht="15.95" customHeight="1" x14ac:dyDescent="0.2">
      <c r="A27" s="21">
        <f t="shared" si="6"/>
        <v>20</v>
      </c>
      <c r="B27" s="18" t="str">
        <f>IF(Mannschaft!$G19="h",Mannschaft!B19,)</f>
        <v>ROTT Peter</v>
      </c>
      <c r="C27" s="46" t="str">
        <f>IF(Mannschaft!$G19="h",Mannschaft!B14,)</f>
        <v>OeNB</v>
      </c>
      <c r="D27" s="19">
        <f>IF(Mannschaft!$G19="h",Mannschaft!C19,)</f>
        <v>283</v>
      </c>
      <c r="E27" s="19">
        <f>IF(Mannschaft!$G19="h",Mannschaft!D19,)</f>
        <v>105</v>
      </c>
      <c r="F27" s="19">
        <f>IF(Mannschaft!$G19="h",Mannschaft!E19,)</f>
        <v>388</v>
      </c>
      <c r="G27" s="20">
        <v>20</v>
      </c>
      <c r="H27" s="21"/>
      <c r="I27" s="19">
        <f t="shared" si="7"/>
        <v>0</v>
      </c>
      <c r="J27" s="20"/>
      <c r="K27" s="21">
        <f t="shared" si="8"/>
        <v>283</v>
      </c>
      <c r="L27" s="19">
        <f t="shared" si="9"/>
        <v>105</v>
      </c>
      <c r="M27" s="20">
        <f t="shared" si="10"/>
        <v>388</v>
      </c>
      <c r="N27" s="54"/>
      <c r="O27" s="19">
        <v>20</v>
      </c>
      <c r="P27" s="196" t="s">
        <v>91</v>
      </c>
      <c r="Q27" s="49"/>
      <c r="R27" s="299"/>
      <c r="S27" s="54"/>
      <c r="T27" s="381"/>
      <c r="U27" s="298"/>
      <c r="V27" s="298"/>
      <c r="W27" s="298"/>
      <c r="X27" s="298"/>
      <c r="Y27" s="298"/>
      <c r="Z27" s="387"/>
    </row>
    <row r="28" spans="1:26" s="13" customFormat="1" x14ac:dyDescent="0.2">
      <c r="A28" s="21">
        <f t="shared" si="6"/>
        <v>21</v>
      </c>
      <c r="B28" s="18" t="str">
        <f>IF(Mannschaft!$G38="h",Mannschaft!B38,)</f>
        <v>FRANZ Horst</v>
      </c>
      <c r="C28" s="46" t="str">
        <f>IF(Mannschaft!$G38="h",Mannschaft!H38,)</f>
        <v>BAWAG/PSK</v>
      </c>
      <c r="D28" s="19">
        <f>IF(Mannschaft!$G38="h",Mannschaft!C38,)</f>
        <v>261</v>
      </c>
      <c r="E28" s="19">
        <f>IF(Mannschaft!$G38="h",Mannschaft!D38,)</f>
        <v>120</v>
      </c>
      <c r="F28" s="19">
        <f>IF(Mannschaft!$G38="h",Mannschaft!E38,)</f>
        <v>381</v>
      </c>
      <c r="G28" s="20">
        <v>21</v>
      </c>
      <c r="H28" s="21"/>
      <c r="I28" s="19">
        <f t="shared" si="7"/>
        <v>0</v>
      </c>
      <c r="J28" s="20"/>
      <c r="K28" s="21">
        <f t="shared" si="8"/>
        <v>261</v>
      </c>
      <c r="L28" s="19">
        <f t="shared" si="9"/>
        <v>120</v>
      </c>
      <c r="M28" s="20">
        <f t="shared" si="10"/>
        <v>381</v>
      </c>
      <c r="N28" s="54"/>
      <c r="O28" s="19">
        <v>21</v>
      </c>
      <c r="P28" s="196" t="s">
        <v>91</v>
      </c>
      <c r="Q28" s="49"/>
      <c r="R28" s="296"/>
      <c r="S28" s="54"/>
      <c r="T28" s="380"/>
      <c r="U28" s="54"/>
      <c r="V28" s="44"/>
      <c r="W28" s="44"/>
      <c r="X28" s="44"/>
      <c r="Y28" s="44"/>
      <c r="Z28" s="376"/>
    </row>
    <row r="29" spans="1:26" s="63" customFormat="1" x14ac:dyDescent="0.2">
      <c r="A29" s="21">
        <f t="shared" si="6"/>
        <v>22</v>
      </c>
      <c r="B29" s="18" t="str">
        <f>IF(MIX!$H14="h",MIX!C14,)</f>
        <v>WUSTINGER Herbert</v>
      </c>
      <c r="C29" s="46" t="str">
        <f>IF(MIX!$H14="h",MIX!D14,)</f>
        <v>OeNB</v>
      </c>
      <c r="D29" s="19">
        <f>IF(MIX!$H14="h",MIX!E14,)</f>
        <v>264</v>
      </c>
      <c r="E29" s="19">
        <f>IF(MIX!$H14="h",MIX!F14,)</f>
        <v>116</v>
      </c>
      <c r="F29" s="19">
        <f>IF(MIX!$H14="h",MIX!G14,)</f>
        <v>380</v>
      </c>
      <c r="G29" s="20">
        <v>22</v>
      </c>
      <c r="H29" s="21"/>
      <c r="I29" s="19">
        <f t="shared" si="7"/>
        <v>0</v>
      </c>
      <c r="J29" s="20"/>
      <c r="K29" s="21">
        <f t="shared" si="8"/>
        <v>264</v>
      </c>
      <c r="L29" s="19">
        <f t="shared" si="9"/>
        <v>116</v>
      </c>
      <c r="M29" s="20">
        <f t="shared" si="10"/>
        <v>380</v>
      </c>
      <c r="N29" s="54"/>
      <c r="O29" s="19">
        <v>22</v>
      </c>
      <c r="P29" s="314" t="s">
        <v>91</v>
      </c>
      <c r="Q29" s="316"/>
      <c r="R29" s="299"/>
      <c r="S29" s="54"/>
      <c r="T29" s="381"/>
      <c r="U29" s="54"/>
      <c r="V29" s="298"/>
      <c r="W29" s="298"/>
      <c r="X29" s="298"/>
      <c r="Y29" s="298"/>
      <c r="Z29" s="387"/>
    </row>
    <row r="30" spans="1:26" s="63" customFormat="1" ht="15.95" customHeight="1" x14ac:dyDescent="0.2">
      <c r="A30" s="21">
        <f t="shared" si="6"/>
        <v>23</v>
      </c>
      <c r="B30" s="18" t="str">
        <f>IF(MIX!$H22="h",MIX!C22,)</f>
        <v>KEFEDER Rudi</v>
      </c>
      <c r="C30" s="46" t="str">
        <f>IF(MIX!$H22="h",MIX!D22,)</f>
        <v>OeNB</v>
      </c>
      <c r="D30" s="19">
        <f>IF(MIX!$H22="h",MIX!E22,)</f>
        <v>276</v>
      </c>
      <c r="E30" s="19">
        <f>IF(MIX!$H22="h",MIX!F22,)</f>
        <v>89</v>
      </c>
      <c r="F30" s="19">
        <f>IF(MIX!$H22="h",MIX!G22,)</f>
        <v>365</v>
      </c>
      <c r="G30" s="20">
        <v>23</v>
      </c>
      <c r="H30" s="21"/>
      <c r="I30" s="19">
        <f t="shared" si="7"/>
        <v>0</v>
      </c>
      <c r="J30" s="20"/>
      <c r="K30" s="21">
        <f t="shared" si="8"/>
        <v>276</v>
      </c>
      <c r="L30" s="19">
        <f t="shared" si="9"/>
        <v>89</v>
      </c>
      <c r="M30" s="20">
        <f t="shared" si="10"/>
        <v>365</v>
      </c>
      <c r="N30" s="54"/>
      <c r="O30" s="19">
        <v>23</v>
      </c>
      <c r="P30" s="196" t="s">
        <v>91</v>
      </c>
      <c r="Q30" s="316"/>
      <c r="R30" s="165"/>
      <c r="S30" s="54"/>
      <c r="T30" s="380"/>
      <c r="U30" s="54"/>
      <c r="V30" s="44"/>
      <c r="W30" s="44"/>
      <c r="X30" s="44"/>
      <c r="Y30" s="44"/>
      <c r="Z30" s="376"/>
    </row>
    <row r="31" spans="1:26" s="63" customFormat="1" x14ac:dyDescent="0.2">
      <c r="A31" s="21">
        <f t="shared" si="6"/>
        <v>24</v>
      </c>
      <c r="B31" s="18" t="str">
        <f>IF(Mannschaft!$G28="h",Mannschaft!B28,)</f>
        <v>MAHR Alfred</v>
      </c>
      <c r="C31" s="46" t="str">
        <f>IF(Mannschaft!$G28="h",Mannschaft!B24,)</f>
        <v>BAWAG/PSK</v>
      </c>
      <c r="D31" s="19">
        <f>IF(Mannschaft!$G28="h",Mannschaft!C28,)</f>
        <v>277</v>
      </c>
      <c r="E31" s="19">
        <f>IF(Mannschaft!$G28="h",Mannschaft!D28,)</f>
        <v>86</v>
      </c>
      <c r="F31" s="19">
        <f>IF(Mannschaft!$G28="h",Mannschaft!E28,)</f>
        <v>363</v>
      </c>
      <c r="G31" s="20">
        <v>24</v>
      </c>
      <c r="H31" s="21"/>
      <c r="I31" s="19">
        <f t="shared" si="7"/>
        <v>0</v>
      </c>
      <c r="J31" s="20"/>
      <c r="K31" s="21">
        <f t="shared" si="8"/>
        <v>277</v>
      </c>
      <c r="L31" s="19">
        <f t="shared" si="9"/>
        <v>86</v>
      </c>
      <c r="M31" s="20">
        <f t="shared" si="10"/>
        <v>363</v>
      </c>
      <c r="N31" s="54"/>
      <c r="O31" s="19">
        <v>24</v>
      </c>
      <c r="P31" s="196" t="s">
        <v>91</v>
      </c>
      <c r="Q31" s="49"/>
      <c r="R31" s="299"/>
      <c r="S31" s="54"/>
      <c r="T31" s="381"/>
      <c r="U31" s="54"/>
      <c r="V31" s="298"/>
      <c r="W31" s="298"/>
      <c r="X31" s="298"/>
      <c r="Y31" s="298"/>
      <c r="Z31" s="387"/>
    </row>
    <row r="32" spans="1:26" s="13" customFormat="1" x14ac:dyDescent="0.2">
      <c r="A32" s="21">
        <f t="shared" si="6"/>
        <v>25</v>
      </c>
      <c r="B32" s="18" t="str">
        <f>IF(Mannschaft!$G41="h",Mannschaft!B41,)</f>
        <v>CAPAR Markus</v>
      </c>
      <c r="C32" s="46" t="str">
        <f>IF(Mannschaft!$G41="h",Mannschaft!H41,)</f>
        <v>BAWAG/PSK</v>
      </c>
      <c r="D32" s="19">
        <f>IF(Mannschaft!$G41="h",Mannschaft!C41,)</f>
        <v>272</v>
      </c>
      <c r="E32" s="19">
        <f>IF(Mannschaft!$G41="h",Mannschaft!D41,)</f>
        <v>89</v>
      </c>
      <c r="F32" s="19">
        <f>IF(Mannschaft!$G41="h",Mannschaft!E41,)</f>
        <v>361</v>
      </c>
      <c r="G32" s="20">
        <v>25</v>
      </c>
      <c r="H32" s="21"/>
      <c r="I32" s="19">
        <f t="shared" si="7"/>
        <v>0</v>
      </c>
      <c r="J32" s="20"/>
      <c r="K32" s="21">
        <f t="shared" si="8"/>
        <v>272</v>
      </c>
      <c r="L32" s="19">
        <f t="shared" si="9"/>
        <v>89</v>
      </c>
      <c r="M32" s="20">
        <f t="shared" si="10"/>
        <v>361</v>
      </c>
      <c r="N32" s="54"/>
      <c r="O32" s="19">
        <v>25</v>
      </c>
      <c r="P32" s="196" t="s">
        <v>91</v>
      </c>
      <c r="Q32" s="317"/>
      <c r="R32" s="296"/>
      <c r="S32" s="54"/>
      <c r="T32" s="380"/>
      <c r="U32" s="54"/>
      <c r="V32" s="44"/>
      <c r="W32" s="44"/>
      <c r="X32" s="44"/>
      <c r="Y32" s="44"/>
      <c r="Z32" s="376"/>
    </row>
    <row r="33" spans="1:26" s="13" customFormat="1" ht="15.75" thickBot="1" x14ac:dyDescent="0.25">
      <c r="A33" s="329">
        <f t="shared" si="6"/>
        <v>26</v>
      </c>
      <c r="B33" s="330" t="str">
        <f>IF(Mannschaft!$G37="h",Mannschaft!B37,)</f>
        <v>FEDERHOFER Hans</v>
      </c>
      <c r="C33" s="331" t="str">
        <f>IF(Mannschaft!$G37="h",Mannschaft!H37,)</f>
        <v>BAWAG/PSK</v>
      </c>
      <c r="D33" s="332">
        <f>IF(Mannschaft!$G37="h",Mannschaft!C37,)</f>
        <v>242</v>
      </c>
      <c r="E33" s="332">
        <f>IF(Mannschaft!$G37="h",Mannschaft!D37,)</f>
        <v>85</v>
      </c>
      <c r="F33" s="332">
        <f>IF(Mannschaft!$G37="h",Mannschaft!E37,)</f>
        <v>327</v>
      </c>
      <c r="G33" s="333">
        <v>26</v>
      </c>
      <c r="H33" s="329"/>
      <c r="I33" s="332">
        <f t="shared" si="7"/>
        <v>0</v>
      </c>
      <c r="J33" s="333"/>
      <c r="K33" s="329">
        <f t="shared" si="8"/>
        <v>242</v>
      </c>
      <c r="L33" s="332">
        <f t="shared" si="9"/>
        <v>85</v>
      </c>
      <c r="M33" s="333">
        <f t="shared" si="10"/>
        <v>327</v>
      </c>
      <c r="N33" s="54"/>
      <c r="O33" s="19">
        <v>26</v>
      </c>
      <c r="P33" s="314" t="s">
        <v>91</v>
      </c>
      <c r="Q33" s="316"/>
      <c r="R33" s="299"/>
      <c r="S33" s="54"/>
      <c r="T33" s="381"/>
      <c r="U33" s="54"/>
      <c r="V33" s="298"/>
      <c r="W33" s="298"/>
      <c r="X33" s="298"/>
      <c r="Y33" s="298"/>
      <c r="Z33" s="387"/>
    </row>
    <row r="34" spans="1:26" s="48" customFormat="1" ht="15.95" customHeight="1" x14ac:dyDescent="0.2">
      <c r="A34" s="54"/>
      <c r="B34" s="294"/>
      <c r="C34" s="30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49"/>
      <c r="Q34" s="165"/>
      <c r="R34" s="296"/>
      <c r="S34" s="54"/>
      <c r="T34" s="380"/>
      <c r="U34" s="44"/>
      <c r="V34" s="44"/>
      <c r="W34" s="44"/>
      <c r="X34" s="44"/>
      <c r="Y34" s="44"/>
      <c r="Z34" s="376"/>
    </row>
    <row r="35" spans="1:26" s="48" customFormat="1" ht="15.95" customHeight="1" x14ac:dyDescent="0.2">
      <c r="A35" s="54"/>
      <c r="B35" s="294"/>
      <c r="C35" s="30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315"/>
      <c r="Q35" s="49"/>
      <c r="R35" s="296"/>
      <c r="S35" s="54"/>
      <c r="T35" s="380"/>
      <c r="U35" s="44"/>
      <c r="V35" s="44"/>
      <c r="W35" s="44"/>
      <c r="X35" s="44"/>
      <c r="Y35" s="44"/>
      <c r="Z35" s="376"/>
    </row>
    <row r="36" spans="1:26" s="48" customFormat="1" ht="15.95" customHeight="1" x14ac:dyDescent="0.2">
      <c r="A36" s="54"/>
      <c r="B36" s="294"/>
      <c r="C36" s="30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316"/>
      <c r="Q36" s="316"/>
      <c r="R36" s="296"/>
      <c r="S36" s="54"/>
      <c r="T36" s="380"/>
      <c r="U36" s="44"/>
      <c r="V36" s="44"/>
      <c r="W36" s="44"/>
      <c r="X36" s="44"/>
      <c r="Y36" s="44"/>
      <c r="Z36" s="376"/>
    </row>
    <row r="37" spans="1:26" s="48" customFormat="1" ht="15.95" customHeight="1" x14ac:dyDescent="0.2">
      <c r="A37" s="54"/>
      <c r="B37" s="294"/>
      <c r="C37" s="303"/>
      <c r="D37" s="54"/>
      <c r="E37" s="54"/>
      <c r="F37" s="54"/>
      <c r="G37" s="54"/>
      <c r="H37" s="304"/>
      <c r="I37" s="54"/>
      <c r="J37" s="54"/>
      <c r="K37" s="54"/>
      <c r="L37" s="54"/>
      <c r="M37" s="54"/>
      <c r="N37" s="54"/>
      <c r="O37" s="54"/>
      <c r="P37" s="316"/>
      <c r="Q37" s="316"/>
      <c r="R37" s="296"/>
      <c r="S37" s="54"/>
      <c r="T37" s="380"/>
      <c r="U37" s="44"/>
      <c r="V37" s="44"/>
      <c r="W37" s="44"/>
      <c r="X37" s="44"/>
      <c r="Y37" s="44"/>
      <c r="Z37" s="376"/>
    </row>
    <row r="38" spans="1:26" s="48" customFormat="1" ht="15.95" customHeight="1" x14ac:dyDescent="0.2">
      <c r="A38" s="54"/>
      <c r="B38" s="294"/>
      <c r="C38" s="30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316"/>
      <c r="Q38" s="316"/>
      <c r="R38" s="296"/>
      <c r="S38" s="54"/>
      <c r="T38" s="380"/>
      <c r="U38" s="44"/>
      <c r="V38" s="44"/>
      <c r="W38" s="44"/>
      <c r="X38" s="44"/>
      <c r="Y38" s="44"/>
      <c r="Z38" s="376"/>
    </row>
    <row r="39" spans="1:26" s="48" customFormat="1" ht="15.95" customHeight="1" x14ac:dyDescent="0.2">
      <c r="A39" s="54"/>
      <c r="B39" s="294"/>
      <c r="C39" s="30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316"/>
      <c r="Q39" s="316"/>
      <c r="R39" s="165"/>
      <c r="S39" s="54"/>
      <c r="T39" s="380"/>
      <c r="U39" s="44"/>
      <c r="V39" s="44"/>
      <c r="W39" s="44"/>
      <c r="X39" s="44"/>
      <c r="Y39" s="44"/>
      <c r="Z39" s="376"/>
    </row>
    <row r="40" spans="1:26" s="48" customFormat="1" ht="15.95" customHeight="1" x14ac:dyDescent="0.2">
      <c r="A40" s="54"/>
      <c r="B40" s="294"/>
      <c r="C40" s="30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316"/>
      <c r="Q40" s="316"/>
      <c r="R40" s="296"/>
      <c r="S40" s="54"/>
      <c r="T40" s="380"/>
      <c r="U40" s="44"/>
      <c r="V40" s="44"/>
      <c r="W40" s="44"/>
      <c r="X40" s="44"/>
      <c r="Y40" s="44"/>
      <c r="Z40" s="376"/>
    </row>
    <row r="41" spans="1:26" s="300" customFormat="1" ht="15.95" customHeight="1" x14ac:dyDescent="0.2">
      <c r="A41" s="54"/>
      <c r="B41" s="294"/>
      <c r="C41" s="30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316"/>
      <c r="Q41" s="316"/>
      <c r="R41" s="165"/>
      <c r="S41" s="54"/>
      <c r="T41" s="380"/>
      <c r="U41" s="44"/>
      <c r="V41" s="44"/>
      <c r="W41" s="44"/>
      <c r="X41" s="44"/>
      <c r="Y41" s="44"/>
      <c r="Z41" s="376"/>
    </row>
    <row r="42" spans="1:26" s="300" customFormat="1" x14ac:dyDescent="0.2">
      <c r="A42" s="54"/>
      <c r="B42" s="294"/>
      <c r="C42" s="30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316"/>
      <c r="Q42" s="316"/>
      <c r="R42" s="296"/>
      <c r="S42" s="54"/>
      <c r="T42" s="380"/>
      <c r="U42" s="44"/>
      <c r="V42" s="44"/>
      <c r="W42" s="44"/>
      <c r="X42" s="44"/>
      <c r="Y42" s="44"/>
      <c r="Z42" s="376"/>
    </row>
    <row r="43" spans="1:26" s="300" customFormat="1" x14ac:dyDescent="0.2">
      <c r="A43" s="54"/>
      <c r="B43" s="294"/>
      <c r="C43" s="30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165"/>
      <c r="Q43" s="165"/>
      <c r="R43" s="165"/>
      <c r="S43" s="54"/>
      <c r="T43" s="380"/>
      <c r="U43" s="44"/>
      <c r="V43" s="44"/>
      <c r="W43" s="44"/>
      <c r="X43" s="44"/>
      <c r="Y43" s="44"/>
      <c r="Z43" s="376"/>
    </row>
    <row r="44" spans="1:26" s="300" customFormat="1" x14ac:dyDescent="0.2">
      <c r="A44" s="54"/>
      <c r="B44" s="294"/>
      <c r="C44" s="30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317"/>
      <c r="Q44" s="317"/>
      <c r="R44" s="165"/>
      <c r="S44" s="54"/>
      <c r="T44" s="381"/>
      <c r="U44" s="298"/>
      <c r="V44" s="298"/>
      <c r="W44" s="298"/>
      <c r="X44" s="298"/>
      <c r="Y44" s="298"/>
      <c r="Z44" s="387"/>
    </row>
    <row r="45" spans="1:26" s="48" customFormat="1" x14ac:dyDescent="0.2">
      <c r="A45" s="54"/>
      <c r="B45" s="294"/>
      <c r="C45" s="30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316"/>
      <c r="Q45" s="49"/>
      <c r="R45" s="296"/>
      <c r="S45" s="54"/>
      <c r="T45" s="381"/>
      <c r="U45" s="298"/>
      <c r="V45" s="298"/>
      <c r="W45" s="298"/>
      <c r="X45" s="298"/>
      <c r="Y45" s="298"/>
      <c r="Z45" s="387"/>
    </row>
    <row r="46" spans="1:26" s="298" customFormat="1" x14ac:dyDescent="0.2">
      <c r="A46" s="54"/>
      <c r="B46" s="294"/>
      <c r="C46" s="30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316"/>
      <c r="Q46" s="49"/>
      <c r="R46" s="296"/>
      <c r="S46" s="54"/>
      <c r="T46" s="381"/>
      <c r="Z46" s="387"/>
    </row>
    <row r="47" spans="1:26" s="298" customFormat="1" x14ac:dyDescent="0.2">
      <c r="A47" s="54"/>
      <c r="B47" s="294"/>
      <c r="C47" s="30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49"/>
      <c r="Q47" s="317"/>
      <c r="R47" s="165"/>
      <c r="S47" s="54"/>
      <c r="T47" s="381"/>
      <c r="Z47" s="387"/>
    </row>
    <row r="48" spans="1:26" x14ac:dyDescent="0.2">
      <c r="N48" s="13"/>
      <c r="O48" s="254"/>
      <c r="P48" s="318"/>
      <c r="Q48" s="318"/>
      <c r="R48" s="254"/>
      <c r="S48" s="268"/>
      <c r="T48" s="254"/>
      <c r="U48" s="13"/>
      <c r="V48" s="13"/>
      <c r="W48" s="13"/>
      <c r="X48" s="13"/>
      <c r="Y48" s="13"/>
      <c r="Z48" s="386"/>
    </row>
    <row r="49" spans="14:26" x14ac:dyDescent="0.2">
      <c r="N49" s="13"/>
      <c r="O49" s="254"/>
      <c r="P49" s="318"/>
      <c r="Q49" s="318"/>
      <c r="R49" s="254"/>
      <c r="S49" s="268"/>
      <c r="T49" s="254"/>
      <c r="U49" s="13"/>
      <c r="V49" s="13"/>
      <c r="W49" s="13"/>
      <c r="X49" s="13"/>
      <c r="Y49" s="13"/>
      <c r="Z49" s="386"/>
    </row>
    <row r="50" spans="14:26" x14ac:dyDescent="0.2">
      <c r="N50" s="13"/>
      <c r="O50" s="254"/>
      <c r="P50" s="318"/>
      <c r="Q50" s="318"/>
      <c r="R50" s="254"/>
      <c r="S50" s="268"/>
      <c r="T50" s="254"/>
      <c r="U50" s="13"/>
      <c r="V50" s="13"/>
      <c r="W50" s="13"/>
      <c r="X50" s="13"/>
      <c r="Y50" s="13"/>
      <c r="Z50" s="386"/>
    </row>
    <row r="51" spans="14:26" x14ac:dyDescent="0.2">
      <c r="N51" s="13"/>
      <c r="O51" s="254"/>
      <c r="P51" s="318"/>
      <c r="Q51" s="318"/>
      <c r="R51" s="254"/>
      <c r="S51" s="268"/>
      <c r="T51" s="254"/>
      <c r="U51" s="13"/>
      <c r="V51" s="13"/>
      <c r="W51" s="13"/>
      <c r="X51" s="13"/>
      <c r="Y51" s="13"/>
      <c r="Z51" s="386"/>
    </row>
    <row r="52" spans="14:26" x14ac:dyDescent="0.2">
      <c r="N52" s="13"/>
      <c r="O52" s="254"/>
      <c r="P52" s="318"/>
      <c r="Q52" s="318"/>
      <c r="R52" s="254"/>
      <c r="S52" s="268"/>
      <c r="T52" s="254"/>
      <c r="U52" s="13"/>
      <c r="V52" s="13"/>
      <c r="W52" s="13"/>
      <c r="X52" s="13"/>
      <c r="Y52" s="13"/>
      <c r="Z52" s="386"/>
    </row>
    <row r="53" spans="14:26" x14ac:dyDescent="0.2">
      <c r="N53" s="13"/>
      <c r="O53" s="254"/>
      <c r="P53" s="318"/>
      <c r="Q53" s="318"/>
      <c r="R53" s="254"/>
      <c r="S53" s="268"/>
      <c r="T53" s="254"/>
      <c r="U53" s="13"/>
      <c r="V53" s="13"/>
      <c r="W53" s="13"/>
      <c r="X53" s="13"/>
      <c r="Y53" s="13"/>
      <c r="Z53" s="386"/>
    </row>
    <row r="54" spans="14:26" x14ac:dyDescent="0.2">
      <c r="N54" s="13"/>
      <c r="O54" s="254"/>
      <c r="P54" s="318"/>
      <c r="Q54" s="318"/>
      <c r="R54" s="254"/>
      <c r="S54" s="268"/>
      <c r="T54" s="254"/>
      <c r="U54" s="13"/>
      <c r="V54" s="13"/>
      <c r="W54" s="13"/>
      <c r="X54" s="13"/>
      <c r="Y54" s="13"/>
      <c r="Z54" s="386"/>
    </row>
    <row r="55" spans="14:26" x14ac:dyDescent="0.2">
      <c r="N55" s="13"/>
      <c r="O55" s="254"/>
      <c r="P55" s="318"/>
      <c r="Q55" s="318"/>
      <c r="R55" s="254"/>
      <c r="S55" s="268"/>
      <c r="T55" s="254"/>
      <c r="U55" s="13"/>
      <c r="V55" s="13"/>
      <c r="W55" s="13"/>
      <c r="X55" s="13"/>
      <c r="Y55" s="13"/>
      <c r="Z55" s="386"/>
    </row>
    <row r="56" spans="14:26" x14ac:dyDescent="0.2">
      <c r="N56" s="13"/>
      <c r="O56" s="254"/>
      <c r="P56" s="318"/>
      <c r="Q56" s="318"/>
      <c r="R56" s="254"/>
      <c r="S56" s="268"/>
      <c r="T56" s="254"/>
      <c r="U56" s="13"/>
      <c r="V56" s="13"/>
      <c r="W56" s="13"/>
      <c r="X56" s="13"/>
      <c r="Y56" s="13"/>
      <c r="Z56" s="386"/>
    </row>
    <row r="57" spans="14:26" x14ac:dyDescent="0.2">
      <c r="N57" s="13"/>
      <c r="O57" s="254"/>
      <c r="P57" s="318"/>
      <c r="Q57" s="318"/>
      <c r="R57" s="254"/>
      <c r="S57" s="268"/>
      <c r="T57" s="254"/>
      <c r="U57" s="13"/>
      <c r="V57" s="13"/>
      <c r="W57" s="13"/>
      <c r="X57" s="13"/>
      <c r="Y57" s="13"/>
      <c r="Z57" s="386"/>
    </row>
    <row r="58" spans="14:26" x14ac:dyDescent="0.2">
      <c r="N58" s="13"/>
      <c r="O58" s="254"/>
      <c r="P58" s="318"/>
      <c r="Q58" s="318"/>
      <c r="R58" s="254"/>
      <c r="S58" s="268"/>
      <c r="T58" s="254"/>
      <c r="U58" s="13"/>
      <c r="V58" s="13"/>
      <c r="W58" s="13"/>
      <c r="X58" s="13"/>
      <c r="Y58" s="13"/>
      <c r="Z58" s="386"/>
    </row>
    <row r="59" spans="14:26" x14ac:dyDescent="0.2">
      <c r="N59" s="13"/>
      <c r="O59" s="254"/>
      <c r="P59" s="318"/>
      <c r="Q59" s="318"/>
      <c r="R59" s="254"/>
      <c r="S59" s="268"/>
      <c r="T59" s="254"/>
      <c r="U59" s="13"/>
      <c r="V59" s="13"/>
      <c r="W59" s="13"/>
      <c r="X59" s="13"/>
      <c r="Y59" s="13"/>
      <c r="Z59" s="386"/>
    </row>
    <row r="60" spans="14:26" x14ac:dyDescent="0.2">
      <c r="N60" s="13"/>
      <c r="O60" s="254"/>
      <c r="P60" s="318"/>
      <c r="Q60" s="318"/>
      <c r="R60" s="254"/>
      <c r="S60" s="268"/>
      <c r="T60" s="254"/>
      <c r="U60" s="13"/>
      <c r="V60" s="13"/>
      <c r="W60" s="13"/>
      <c r="X60" s="13"/>
      <c r="Y60" s="13"/>
      <c r="Z60" s="386"/>
    </row>
    <row r="61" spans="14:26" x14ac:dyDescent="0.2">
      <c r="N61" s="13"/>
      <c r="O61" s="254"/>
      <c r="P61" s="318"/>
      <c r="Q61" s="318"/>
      <c r="R61" s="254"/>
      <c r="S61" s="268"/>
      <c r="T61" s="254"/>
      <c r="U61" s="13"/>
      <c r="V61" s="13"/>
      <c r="W61" s="13"/>
      <c r="X61" s="13"/>
      <c r="Y61" s="13"/>
      <c r="Z61" s="386"/>
    </row>
    <row r="62" spans="14:26" x14ac:dyDescent="0.2">
      <c r="N62" s="13"/>
      <c r="O62" s="254"/>
      <c r="P62" s="318"/>
      <c r="Q62" s="318"/>
    </row>
  </sheetData>
  <mergeCells count="6">
    <mergeCell ref="A3:M3"/>
    <mergeCell ref="K1:M1"/>
    <mergeCell ref="K5:M5"/>
    <mergeCell ref="H5:J5"/>
    <mergeCell ref="C1:J1"/>
    <mergeCell ref="D5:G5"/>
  </mergeCells>
  <phoneticPr fontId="9" type="noConversion"/>
  <conditionalFormatting sqref="D8:D47 H8:H47 R8 V8">
    <cfRule type="cellIs" dxfId="32" priority="6" stopIfTrue="1" operator="greaterThanOrEqual">
      <formula>300</formula>
    </cfRule>
  </conditionalFormatting>
  <conditionalFormatting sqref="E8:E47 I8:I47 S8:S16 W8:W15">
    <cfRule type="cellIs" dxfId="31" priority="7" stopIfTrue="1" operator="greaterThanOrEqual">
      <formula>150</formula>
    </cfRule>
  </conditionalFormatting>
  <conditionalFormatting sqref="K8:K47">
    <cfRule type="cellIs" dxfId="30" priority="8" stopIfTrue="1" operator="greaterThanOrEqual">
      <formula>600</formula>
    </cfRule>
  </conditionalFormatting>
  <conditionalFormatting sqref="M8:M47">
    <cfRule type="cellIs" dxfId="29" priority="9" stopIfTrue="1" operator="greaterThanOrEqual">
      <formula>1000</formula>
    </cfRule>
    <cfRule type="cellIs" dxfId="28" priority="10" stopIfTrue="1" operator="greaterThanOrEqual">
      <formula>900</formula>
    </cfRule>
    <cfRule type="cellIs" dxfId="27" priority="11" stopIfTrue="1" operator="greaterThanOrEqual">
      <formula>800</formula>
    </cfRule>
  </conditionalFormatting>
  <conditionalFormatting sqref="F8:F47 J8:J47">
    <cfRule type="cellIs" dxfId="26" priority="12" stopIfTrue="1" operator="greaterThanOrEqual">
      <formula>500</formula>
    </cfRule>
    <cfRule type="cellIs" dxfId="25" priority="13" stopIfTrue="1" operator="greaterThanOrEqual">
      <formula>450</formula>
    </cfRule>
    <cfRule type="cellIs" dxfId="24" priority="14" stopIfTrue="1" operator="greaterThanOrEqual">
      <formula>400</formula>
    </cfRule>
  </conditionalFormatting>
  <conditionalFormatting sqref="L1 L3:L65519">
    <cfRule type="cellIs" dxfId="23" priority="15" stopIfTrue="1" operator="between">
      <formula>300</formula>
      <formula>399</formula>
    </cfRule>
  </conditionalFormatting>
  <conditionalFormatting sqref="P1:P1048576">
    <cfRule type="cellIs" dxfId="22" priority="4" operator="equal">
      <formula>"n"</formula>
    </cfRule>
    <cfRule type="cellIs" dxfId="21" priority="5" operator="equal">
      <formula>"j"</formula>
    </cfRule>
  </conditionalFormatting>
  <conditionalFormatting sqref="C1:C1048576">
    <cfRule type="cellIs" dxfId="20" priority="1" operator="equal">
      <formula>"OeNB"</formula>
    </cfRule>
    <cfRule type="cellIs" dxfId="19" priority="2" operator="equal">
      <formula>"BAWAG/PSK"</formula>
    </cfRule>
    <cfRule type="cellIs" dxfId="18" priority="3" operator="equal">
      <formula>"BA"</formula>
    </cfRule>
  </conditionalFormatting>
  <conditionalFormatting sqref="T8 X8">
    <cfRule type="cellIs" dxfId="17" priority="31" stopIfTrue="1" operator="greaterThanOrEqual">
      <formula>500</formula>
    </cfRule>
    <cfRule type="cellIs" dxfId="16" priority="32" stopIfTrue="1" operator="greaterThanOrEqual">
      <formula>450</formula>
    </cfRule>
    <cfRule type="cellIs" dxfId="15" priority="33" stopIfTrue="1" operator="greaterThanOrEqual">
      <formula>400</formula>
    </cfRule>
  </conditionalFormatting>
  <printOptions horizontalCentered="1"/>
  <pageMargins left="0.39370078740157483" right="0.19685039370078741" top="0.78740157480314965" bottom="0.78740157480314965" header="0.39370078740157483" footer="0.39370078740157483"/>
  <pageSetup paperSize="9" scale="80" fitToHeight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2">
    <pageSetUpPr fitToPage="1"/>
  </sheetPr>
  <dimension ref="A1:Z62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RowHeight="15" x14ac:dyDescent="0.2"/>
  <cols>
    <col min="1" max="1" width="5.7109375" style="63" customWidth="1"/>
    <col min="2" max="2" width="23.7109375" style="8" customWidth="1"/>
    <col min="3" max="3" width="14.5703125" style="255" customWidth="1"/>
    <col min="4" max="5" width="7.7109375" style="43" customWidth="1"/>
    <col min="6" max="6" width="8.7109375" style="43" customWidth="1"/>
    <col min="7" max="7" width="7.7109375" style="43" customWidth="1"/>
    <col min="8" max="9" width="7.7109375" style="10" customWidth="1"/>
    <col min="10" max="10" width="8.7109375" style="10" customWidth="1"/>
    <col min="11" max="12" width="7.7109375" style="10" customWidth="1"/>
    <col min="13" max="13" width="8.7109375" style="10" customWidth="1"/>
    <col min="14" max="14" width="2.7109375" style="10" customWidth="1"/>
    <col min="15" max="15" width="6.7109375" style="10" customWidth="1"/>
    <col min="16" max="16" width="9.140625" style="313" customWidth="1"/>
    <col min="17" max="17" width="2.5703125" style="313" customWidth="1"/>
    <col min="18" max="18" width="5.7109375" style="10" customWidth="1"/>
    <col min="19" max="19" width="5.7109375" style="55" customWidth="1"/>
    <col min="20" max="20" width="5.7109375" style="10" customWidth="1"/>
    <col min="21" max="21" width="2.28515625" style="8" customWidth="1"/>
    <col min="22" max="24" width="5.7109375" style="8" customWidth="1"/>
    <col min="25" max="25" width="2" style="8" customWidth="1"/>
    <col min="26" max="26" width="9.5703125" style="248" customWidth="1"/>
    <col min="27" max="16384" width="11.42578125" style="8"/>
  </cols>
  <sheetData>
    <row r="1" spans="1:26" s="4" customFormat="1" ht="30" customHeight="1" x14ac:dyDescent="0.2">
      <c r="A1" s="109"/>
      <c r="B1" s="64"/>
      <c r="C1" s="449" t="str">
        <f>Startplan!A1</f>
        <v>40. Wiener Bankenturnier</v>
      </c>
      <c r="D1" s="449"/>
      <c r="E1" s="449"/>
      <c r="F1" s="449"/>
      <c r="G1" s="449"/>
      <c r="H1" s="449"/>
      <c r="I1" s="449"/>
      <c r="J1" s="449"/>
      <c r="K1" s="442">
        <f>Startplan!F1</f>
        <v>0</v>
      </c>
      <c r="L1" s="442"/>
      <c r="M1" s="442"/>
      <c r="N1" s="14"/>
      <c r="O1" s="26"/>
      <c r="P1" s="26"/>
      <c r="Q1" s="26"/>
      <c r="R1" s="26"/>
      <c r="S1" s="256"/>
      <c r="T1" s="26"/>
      <c r="Z1" s="30"/>
    </row>
    <row r="3" spans="1:26" ht="30" customHeight="1" x14ac:dyDescent="0.2">
      <c r="A3" s="453" t="s">
        <v>22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52"/>
    </row>
    <row r="4" spans="1:26" ht="10.5" customHeight="1" thickBot="1" x14ac:dyDescent="0.25">
      <c r="A4" s="110"/>
      <c r="B4" s="12"/>
      <c r="C4" s="194"/>
      <c r="D4" s="66"/>
      <c r="E4" s="66"/>
      <c r="F4" s="66"/>
      <c r="G4" s="66"/>
      <c r="H4" s="11"/>
      <c r="I4" s="11"/>
      <c r="J4" s="11"/>
      <c r="K4" s="11"/>
      <c r="L4" s="11"/>
      <c r="M4" s="11"/>
      <c r="N4" s="11"/>
      <c r="O4" s="249"/>
      <c r="S4" s="379"/>
    </row>
    <row r="5" spans="1:26" ht="15" customHeight="1" thickTop="1" x14ac:dyDescent="0.2">
      <c r="A5" s="111"/>
      <c r="B5" s="86"/>
      <c r="C5" s="195"/>
      <c r="D5" s="460" t="s">
        <v>16</v>
      </c>
      <c r="E5" s="461"/>
      <c r="F5" s="461"/>
      <c r="G5" s="462"/>
      <c r="H5" s="457" t="s">
        <v>15</v>
      </c>
      <c r="I5" s="458"/>
      <c r="J5" s="459"/>
      <c r="K5" s="454" t="s">
        <v>14</v>
      </c>
      <c r="L5" s="455"/>
      <c r="M5" s="456"/>
      <c r="N5" s="55"/>
      <c r="O5" s="56" t="s">
        <v>36</v>
      </c>
      <c r="P5" s="321" t="s">
        <v>38</v>
      </c>
      <c r="Q5" s="319"/>
      <c r="S5" s="379"/>
    </row>
    <row r="6" spans="1:26" ht="15" customHeight="1" x14ac:dyDescent="0.2">
      <c r="A6" s="310" t="s">
        <v>17</v>
      </c>
      <c r="B6" s="264" t="s">
        <v>18</v>
      </c>
      <c r="C6" s="264" t="s">
        <v>19</v>
      </c>
      <c r="D6" s="261" t="s">
        <v>20</v>
      </c>
      <c r="E6" s="261" t="s">
        <v>21</v>
      </c>
      <c r="F6" s="261" t="s">
        <v>14</v>
      </c>
      <c r="G6" s="262" t="s">
        <v>26</v>
      </c>
      <c r="H6" s="263" t="s">
        <v>20</v>
      </c>
      <c r="I6" s="264" t="s">
        <v>21</v>
      </c>
      <c r="J6" s="265" t="s">
        <v>14</v>
      </c>
      <c r="K6" s="263" t="s">
        <v>20</v>
      </c>
      <c r="L6" s="264" t="s">
        <v>21</v>
      </c>
      <c r="M6" s="311" t="s">
        <v>14</v>
      </c>
      <c r="N6" s="49"/>
      <c r="O6" s="57" t="s">
        <v>37</v>
      </c>
      <c r="P6" s="312" t="s">
        <v>112</v>
      </c>
      <c r="Q6" s="320"/>
      <c r="S6" s="379"/>
    </row>
    <row r="7" spans="1:26" ht="15" hidden="1" customHeight="1" x14ac:dyDescent="0.2">
      <c r="A7" s="112">
        <v>0</v>
      </c>
      <c r="B7" s="16"/>
      <c r="C7" s="196"/>
      <c r="D7" s="67"/>
      <c r="E7" s="67"/>
      <c r="F7" s="68"/>
      <c r="G7" s="69"/>
      <c r="H7" s="15"/>
      <c r="I7" s="16"/>
      <c r="J7" s="17"/>
      <c r="K7" s="15"/>
      <c r="L7" s="16"/>
      <c r="M7" s="87"/>
      <c r="N7" s="49"/>
      <c r="Q7" s="320"/>
    </row>
    <row r="8" spans="1:26" ht="15" customHeight="1" x14ac:dyDescent="0.2">
      <c r="A8" s="88">
        <f t="shared" ref="A8:A16" si="0">A7+1</f>
        <v>1</v>
      </c>
      <c r="B8" s="18" t="str">
        <f>IF(Mannschaft!$G27="d",Mannschaft!B27,)</f>
        <v>MAHR Helga</v>
      </c>
      <c r="C8" s="47" t="str">
        <f>IF(Mannschaft!$G27="d",Mannschaft!B24,)</f>
        <v>BAWAG/PSK</v>
      </c>
      <c r="D8" s="19">
        <f>IF(Mannschaft!$G27="d",Mannschaft!C27,)</f>
        <v>286</v>
      </c>
      <c r="E8" s="19">
        <f>IF(Mannschaft!$G27="d",Mannschaft!D27,)</f>
        <v>147</v>
      </c>
      <c r="F8" s="19">
        <f>IF(Mannschaft!$G27="d",Mannschaft!E27,)</f>
        <v>433</v>
      </c>
      <c r="G8" s="250">
        <v>1</v>
      </c>
      <c r="H8" s="21">
        <v>279</v>
      </c>
      <c r="I8" s="19">
        <f t="shared" ref="I8:I16" si="1">SUM(J8-H8)</f>
        <v>114</v>
      </c>
      <c r="J8" s="20">
        <v>393</v>
      </c>
      <c r="K8" s="21">
        <f t="shared" ref="K8:K16" si="2">SUM(D8,H8)</f>
        <v>565</v>
      </c>
      <c r="L8" s="19">
        <f t="shared" ref="L8:L16" si="3">SUM(E8,I8)</f>
        <v>261</v>
      </c>
      <c r="M8" s="96">
        <f t="shared" ref="M8:M16" si="4">SUM(F8,J8)</f>
        <v>826</v>
      </c>
      <c r="N8" s="54"/>
      <c r="O8" s="250">
        <v>1</v>
      </c>
      <c r="P8" s="314" t="s">
        <v>91</v>
      </c>
      <c r="Q8" s="165"/>
      <c r="R8" s="21">
        <v>123</v>
      </c>
      <c r="S8" s="19">
        <f t="shared" ref="S8:S16" si="5">SUM(T8-R8)</f>
        <v>62</v>
      </c>
      <c r="T8" s="20">
        <v>185</v>
      </c>
      <c r="V8" s="21">
        <v>156</v>
      </c>
      <c r="W8" s="19">
        <f t="shared" ref="W8:W15" si="6">SUM(X8-V8)</f>
        <v>52</v>
      </c>
      <c r="X8" s="20">
        <v>208</v>
      </c>
      <c r="Z8" s="53">
        <f t="shared" ref="Z8:Z15" si="7">SUM(T8,X8)</f>
        <v>393</v>
      </c>
    </row>
    <row r="9" spans="1:26" s="13" customFormat="1" ht="15.75" x14ac:dyDescent="0.2">
      <c r="A9" s="88">
        <f t="shared" si="0"/>
        <v>2</v>
      </c>
      <c r="B9" s="18" t="str">
        <f>IF(MIX!$H11="d",MIX!C11,)</f>
        <v>SIMULAK Silvia</v>
      </c>
      <c r="C9" s="47" t="str">
        <f>IF(MIX!$H11="d",MIX!D11,)</f>
        <v>BAWAG/PSK</v>
      </c>
      <c r="D9" s="19">
        <f>IF(MIX!$H11="d",MIX!E11,)</f>
        <v>275</v>
      </c>
      <c r="E9" s="19">
        <f>IF(MIX!$H11="d",MIX!F11,)</f>
        <v>130</v>
      </c>
      <c r="F9" s="19">
        <f>IF(MIX!$H11="d",MIX!G11,)</f>
        <v>405</v>
      </c>
      <c r="G9" s="250">
        <v>3</v>
      </c>
      <c r="H9" s="21">
        <v>278</v>
      </c>
      <c r="I9" s="19">
        <f t="shared" si="1"/>
        <v>107</v>
      </c>
      <c r="J9" s="20">
        <v>385</v>
      </c>
      <c r="K9" s="21">
        <f t="shared" si="2"/>
        <v>553</v>
      </c>
      <c r="L9" s="19">
        <f t="shared" si="3"/>
        <v>237</v>
      </c>
      <c r="M9" s="96">
        <f t="shared" si="4"/>
        <v>790</v>
      </c>
      <c r="N9" s="54"/>
      <c r="O9" s="250">
        <v>3</v>
      </c>
      <c r="P9" s="251" t="s">
        <v>91</v>
      </c>
      <c r="Q9" s="165"/>
      <c r="R9" s="384">
        <v>137</v>
      </c>
      <c r="S9" s="19">
        <f t="shared" si="5"/>
        <v>37</v>
      </c>
      <c r="T9" s="383">
        <v>174</v>
      </c>
      <c r="V9" s="384">
        <v>141</v>
      </c>
      <c r="W9" s="19">
        <f t="shared" si="6"/>
        <v>70</v>
      </c>
      <c r="X9" s="383">
        <v>211</v>
      </c>
      <c r="Z9" s="53">
        <f t="shared" si="7"/>
        <v>385</v>
      </c>
    </row>
    <row r="10" spans="1:26" s="13" customFormat="1" ht="15.75" x14ac:dyDescent="0.2">
      <c r="A10" s="88">
        <f t="shared" si="0"/>
        <v>3</v>
      </c>
      <c r="B10" s="18" t="str">
        <f>IF(MIX!$H7="d",MIX!C7,)</f>
        <v>KOCH Gabriele</v>
      </c>
      <c r="C10" s="47" t="str">
        <f>IF(MIX!$H7="d",MIX!D7,)</f>
        <v>BA</v>
      </c>
      <c r="D10" s="19">
        <f>IF(MIX!$H7="d",MIX!E7,)</f>
        <v>306</v>
      </c>
      <c r="E10" s="19">
        <f>IF(MIX!$H7="d",MIX!F7,)</f>
        <v>113</v>
      </c>
      <c r="F10" s="19">
        <f>IF(MIX!$H7="d",MIX!G7,)</f>
        <v>419</v>
      </c>
      <c r="G10" s="19">
        <v>2</v>
      </c>
      <c r="H10" s="21">
        <v>261</v>
      </c>
      <c r="I10" s="19">
        <f t="shared" si="1"/>
        <v>106</v>
      </c>
      <c r="J10" s="20">
        <v>367</v>
      </c>
      <c r="K10" s="21">
        <f t="shared" si="2"/>
        <v>567</v>
      </c>
      <c r="L10" s="19">
        <f t="shared" si="3"/>
        <v>219</v>
      </c>
      <c r="M10" s="96">
        <f t="shared" si="4"/>
        <v>786</v>
      </c>
      <c r="N10" s="54"/>
      <c r="O10" s="19">
        <v>2</v>
      </c>
      <c r="P10" s="196" t="s">
        <v>91</v>
      </c>
      <c r="Q10" s="317"/>
      <c r="R10" s="384">
        <v>140</v>
      </c>
      <c r="S10" s="19">
        <f t="shared" si="5"/>
        <v>45</v>
      </c>
      <c r="T10" s="383">
        <v>185</v>
      </c>
      <c r="V10" s="384">
        <v>121</v>
      </c>
      <c r="W10" s="19">
        <f t="shared" si="6"/>
        <v>61</v>
      </c>
      <c r="X10" s="383">
        <v>182</v>
      </c>
      <c r="Z10" s="53">
        <f t="shared" si="7"/>
        <v>367</v>
      </c>
    </row>
    <row r="11" spans="1:26" s="13" customFormat="1" ht="15.75" x14ac:dyDescent="0.2">
      <c r="A11" s="88">
        <f t="shared" si="0"/>
        <v>4</v>
      </c>
      <c r="B11" s="18" t="str">
        <f>IF(MIX!$H23="d",MIX!C23,)</f>
        <v>KEFEDER Inge</v>
      </c>
      <c r="C11" s="47" t="str">
        <f>IF(MIX!$H23="d",MIX!D23,)</f>
        <v>OeNB</v>
      </c>
      <c r="D11" s="19">
        <f>IF(MIX!$H23="d",MIX!E23,)</f>
        <v>278</v>
      </c>
      <c r="E11" s="19">
        <f>IF(MIX!$H23="d",MIX!F23,)</f>
        <v>105</v>
      </c>
      <c r="F11" s="19">
        <f>IF(MIX!$H23="d",MIX!G23,)</f>
        <v>383</v>
      </c>
      <c r="G11" s="250">
        <v>5</v>
      </c>
      <c r="H11" s="21">
        <v>291</v>
      </c>
      <c r="I11" s="19">
        <f t="shared" si="1"/>
        <v>96</v>
      </c>
      <c r="J11" s="20">
        <v>387</v>
      </c>
      <c r="K11" s="21">
        <f t="shared" si="2"/>
        <v>569</v>
      </c>
      <c r="L11" s="19">
        <f t="shared" si="3"/>
        <v>201</v>
      </c>
      <c r="M11" s="96">
        <f t="shared" si="4"/>
        <v>770</v>
      </c>
      <c r="N11" s="54"/>
      <c r="O11" s="250">
        <v>5</v>
      </c>
      <c r="P11" s="314" t="s">
        <v>91</v>
      </c>
      <c r="Q11" s="49"/>
      <c r="R11" s="384">
        <v>144</v>
      </c>
      <c r="S11" s="19">
        <f t="shared" si="5"/>
        <v>44</v>
      </c>
      <c r="T11" s="383">
        <v>188</v>
      </c>
      <c r="V11" s="384">
        <v>147</v>
      </c>
      <c r="W11" s="19">
        <f t="shared" si="6"/>
        <v>52</v>
      </c>
      <c r="X11" s="383">
        <v>199</v>
      </c>
      <c r="Z11" s="53">
        <f t="shared" si="7"/>
        <v>387</v>
      </c>
    </row>
    <row r="12" spans="1:26" s="13" customFormat="1" ht="15.75" x14ac:dyDescent="0.2">
      <c r="A12" s="88">
        <f t="shared" si="0"/>
        <v>5</v>
      </c>
      <c r="B12" s="18" t="str">
        <f>IF(MIX!$H15="d",MIX!C15,)</f>
        <v>KLOIBER Doris</v>
      </c>
      <c r="C12" s="47" t="str">
        <f>IF(MIX!$H15="d",MIX!D15,)</f>
        <v>OeNB</v>
      </c>
      <c r="D12" s="19">
        <f>IF(MIX!$H15="d",MIX!E15,)</f>
        <v>299</v>
      </c>
      <c r="E12" s="19">
        <f>IF(MIX!$H15="d",MIX!F15,)</f>
        <v>90</v>
      </c>
      <c r="F12" s="19">
        <f>IF(MIX!$H15="d",MIX!G15,)</f>
        <v>389</v>
      </c>
      <c r="G12" s="19">
        <v>4</v>
      </c>
      <c r="H12" s="21">
        <v>274</v>
      </c>
      <c r="I12" s="19">
        <f t="shared" si="1"/>
        <v>93</v>
      </c>
      <c r="J12" s="20">
        <v>367</v>
      </c>
      <c r="K12" s="21">
        <f t="shared" si="2"/>
        <v>573</v>
      </c>
      <c r="L12" s="19">
        <f t="shared" si="3"/>
        <v>183</v>
      </c>
      <c r="M12" s="96">
        <f t="shared" si="4"/>
        <v>756</v>
      </c>
      <c r="N12" s="54"/>
      <c r="O12" s="19">
        <v>4</v>
      </c>
      <c r="P12" s="314" t="s">
        <v>91</v>
      </c>
      <c r="Q12" s="316"/>
      <c r="R12" s="384">
        <v>127</v>
      </c>
      <c r="S12" s="19">
        <f t="shared" si="5"/>
        <v>51</v>
      </c>
      <c r="T12" s="383">
        <v>178</v>
      </c>
      <c r="V12" s="384">
        <v>147</v>
      </c>
      <c r="W12" s="19">
        <f t="shared" si="6"/>
        <v>42</v>
      </c>
      <c r="X12" s="383">
        <v>189</v>
      </c>
      <c r="Z12" s="53">
        <f t="shared" si="7"/>
        <v>367</v>
      </c>
    </row>
    <row r="13" spans="1:26" ht="15.75" x14ac:dyDescent="0.2">
      <c r="A13" s="88">
        <f t="shared" si="0"/>
        <v>6</v>
      </c>
      <c r="B13" s="18" t="str">
        <f>IF(MIX!$H19="d",MIX!C19,)</f>
        <v>ROTT Daniela</v>
      </c>
      <c r="C13" s="47" t="str">
        <f>IF(MIX!$H19="d",MIX!D19,)</f>
        <v>OeNB</v>
      </c>
      <c r="D13" s="19">
        <f>IF(MIX!$H19="d",MIX!E19,)</f>
        <v>253</v>
      </c>
      <c r="E13" s="19">
        <f>IF(MIX!$H19="d",MIX!F19,)</f>
        <v>109</v>
      </c>
      <c r="F13" s="19">
        <f>IF(MIX!$H19="d",MIX!G19,)</f>
        <v>362</v>
      </c>
      <c r="G13" s="250">
        <v>7</v>
      </c>
      <c r="H13" s="21">
        <v>272</v>
      </c>
      <c r="I13" s="19">
        <f t="shared" si="1"/>
        <v>112</v>
      </c>
      <c r="J13" s="20">
        <v>384</v>
      </c>
      <c r="K13" s="21">
        <f t="shared" si="2"/>
        <v>525</v>
      </c>
      <c r="L13" s="19">
        <f t="shared" si="3"/>
        <v>221</v>
      </c>
      <c r="M13" s="96">
        <f t="shared" si="4"/>
        <v>746</v>
      </c>
      <c r="N13" s="54"/>
      <c r="O13" s="250">
        <v>7</v>
      </c>
      <c r="P13" s="251" t="s">
        <v>91</v>
      </c>
      <c r="Q13" s="165"/>
      <c r="R13" s="384">
        <v>142</v>
      </c>
      <c r="S13" s="19">
        <f t="shared" si="5"/>
        <v>51</v>
      </c>
      <c r="T13" s="383">
        <v>193</v>
      </c>
      <c r="U13" s="13"/>
      <c r="V13" s="384">
        <v>130</v>
      </c>
      <c r="W13" s="19">
        <f t="shared" si="6"/>
        <v>61</v>
      </c>
      <c r="X13" s="383">
        <v>191</v>
      </c>
      <c r="Z13" s="53">
        <f t="shared" si="7"/>
        <v>384</v>
      </c>
    </row>
    <row r="14" spans="1:26" s="13" customFormat="1" ht="15.75" x14ac:dyDescent="0.2">
      <c r="A14" s="88">
        <f t="shared" si="0"/>
        <v>7</v>
      </c>
      <c r="B14" s="36" t="str">
        <f>IF(MIX!$H27="d",MIX!C27,)</f>
        <v>THÜRINGER Carol</v>
      </c>
      <c r="C14" s="103" t="str">
        <f>IF(MIX!$H27="d",MIX!D27,)</f>
        <v>OeNB</v>
      </c>
      <c r="D14" s="37">
        <f>IF(MIX!$H27="d",MIX!E27,)</f>
        <v>257</v>
      </c>
      <c r="E14" s="37">
        <f>IF(MIX!$H27="d",MIX!F27,)</f>
        <v>87</v>
      </c>
      <c r="F14" s="37">
        <f>IF(MIX!$H27="d",MIX!G27,)</f>
        <v>344</v>
      </c>
      <c r="G14" s="19">
        <v>8</v>
      </c>
      <c r="H14" s="35">
        <v>268</v>
      </c>
      <c r="I14" s="37">
        <f t="shared" si="1"/>
        <v>130</v>
      </c>
      <c r="J14" s="38">
        <v>398</v>
      </c>
      <c r="K14" s="35">
        <f t="shared" si="2"/>
        <v>525</v>
      </c>
      <c r="L14" s="37">
        <f t="shared" si="3"/>
        <v>217</v>
      </c>
      <c r="M14" s="113">
        <f t="shared" si="4"/>
        <v>742</v>
      </c>
      <c r="N14" s="54"/>
      <c r="O14" s="19">
        <v>8</v>
      </c>
      <c r="P14" s="196" t="s">
        <v>91</v>
      </c>
      <c r="Q14" s="49"/>
      <c r="R14" s="384">
        <v>132</v>
      </c>
      <c r="S14" s="19">
        <f t="shared" si="5"/>
        <v>62</v>
      </c>
      <c r="T14" s="383">
        <v>194</v>
      </c>
      <c r="V14" s="384">
        <v>136</v>
      </c>
      <c r="W14" s="19">
        <f t="shared" si="6"/>
        <v>68</v>
      </c>
      <c r="X14" s="383">
        <v>204</v>
      </c>
      <c r="Z14" s="53">
        <f t="shared" si="7"/>
        <v>398</v>
      </c>
    </row>
    <row r="15" spans="1:26" s="13" customFormat="1" ht="16.5" thickBot="1" x14ac:dyDescent="0.25">
      <c r="A15" s="301">
        <f t="shared" si="0"/>
        <v>8</v>
      </c>
      <c r="B15" s="97" t="str">
        <f>IF(MIX!$H31="d",MIX!C31,)</f>
        <v>KÖNIG Brigitte</v>
      </c>
      <c r="C15" s="98" t="str">
        <f>IF(MIX!$H31="d",MIX!D31,)</f>
        <v>BAWAG/PSK</v>
      </c>
      <c r="D15" s="99">
        <f>IF(MIX!$H31="d",MIX!E31,)</f>
        <v>244</v>
      </c>
      <c r="E15" s="99">
        <f>IF(MIX!$H31="d",MIX!F31,)</f>
        <v>78</v>
      </c>
      <c r="F15" s="99">
        <f>IF(MIX!$H31="d",MIX!G31,)</f>
        <v>322</v>
      </c>
      <c r="G15" s="305">
        <v>9</v>
      </c>
      <c r="H15" s="100">
        <v>269</v>
      </c>
      <c r="I15" s="99">
        <f t="shared" si="1"/>
        <v>79</v>
      </c>
      <c r="J15" s="101">
        <v>348</v>
      </c>
      <c r="K15" s="100">
        <f t="shared" si="2"/>
        <v>513</v>
      </c>
      <c r="L15" s="99">
        <f t="shared" si="3"/>
        <v>157</v>
      </c>
      <c r="M15" s="102">
        <f t="shared" si="4"/>
        <v>670</v>
      </c>
      <c r="N15" s="54"/>
      <c r="O15" s="250">
        <v>9</v>
      </c>
      <c r="P15" s="196" t="s">
        <v>91</v>
      </c>
      <c r="Q15" s="49"/>
      <c r="R15" s="385">
        <v>126</v>
      </c>
      <c r="S15" s="19">
        <f t="shared" si="5"/>
        <v>35</v>
      </c>
      <c r="T15" s="383">
        <v>161</v>
      </c>
      <c r="V15" s="385">
        <v>143</v>
      </c>
      <c r="W15" s="19">
        <f t="shared" si="6"/>
        <v>44</v>
      </c>
      <c r="X15" s="383">
        <v>187</v>
      </c>
      <c r="Z15" s="53">
        <f t="shared" si="7"/>
        <v>348</v>
      </c>
    </row>
    <row r="16" spans="1:26" s="13" customFormat="1" ht="16.5" thickTop="1" thickBot="1" x14ac:dyDescent="0.25">
      <c r="A16" s="334">
        <f t="shared" si="0"/>
        <v>9</v>
      </c>
      <c r="B16" s="335" t="str">
        <f>IF(Mannschaft!$G26="d",Mannschaft!B26,)</f>
        <v>MAHR Silvia</v>
      </c>
      <c r="C16" s="336" t="str">
        <f>IF(Mannschaft!$G26="d",Mannschaft!B24,)</f>
        <v>BAWAG/PSK</v>
      </c>
      <c r="D16" s="337">
        <f>IF(Mannschaft!$G26="d",Mannschaft!C26,)</f>
        <v>269</v>
      </c>
      <c r="E16" s="337">
        <f>IF(Mannschaft!$G26="d",Mannschaft!D26,)</f>
        <v>105</v>
      </c>
      <c r="F16" s="337">
        <f>IF(Mannschaft!$G26="d",Mannschaft!E26,)</f>
        <v>374</v>
      </c>
      <c r="G16" s="337">
        <v>6</v>
      </c>
      <c r="H16" s="334"/>
      <c r="I16" s="337">
        <f t="shared" si="1"/>
        <v>0</v>
      </c>
      <c r="J16" s="338"/>
      <c r="K16" s="334">
        <f t="shared" si="2"/>
        <v>269</v>
      </c>
      <c r="L16" s="337">
        <f t="shared" si="3"/>
        <v>105</v>
      </c>
      <c r="M16" s="338">
        <f t="shared" si="4"/>
        <v>374</v>
      </c>
      <c r="N16" s="54"/>
      <c r="O16" s="19">
        <v>6</v>
      </c>
      <c r="P16" s="322" t="s">
        <v>92</v>
      </c>
      <c r="Q16" s="317"/>
      <c r="R16" s="19"/>
      <c r="S16" s="19">
        <f t="shared" si="5"/>
        <v>0</v>
      </c>
      <c r="T16" s="383"/>
      <c r="U16" s="8"/>
      <c r="Z16" s="386"/>
    </row>
    <row r="17" spans="1:26" s="44" customFormat="1" ht="15" customHeight="1" x14ac:dyDescent="0.2">
      <c r="A17" s="54"/>
      <c r="B17" s="294"/>
      <c r="C17" s="295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96"/>
      <c r="P17" s="49"/>
      <c r="Q17" s="49"/>
      <c r="R17" s="379"/>
      <c r="S17" s="165"/>
      <c r="T17" s="382"/>
      <c r="Z17" s="376"/>
    </row>
    <row r="18" spans="1:26" s="44" customFormat="1" ht="15" customHeight="1" x14ac:dyDescent="0.2">
      <c r="A18" s="54"/>
      <c r="B18" s="294"/>
      <c r="C18" s="295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165"/>
      <c r="P18" s="49"/>
      <c r="Q18" s="316"/>
      <c r="R18" s="296"/>
      <c r="S18" s="54"/>
      <c r="T18" s="380"/>
      <c r="Z18" s="376"/>
    </row>
    <row r="19" spans="1:26" s="298" customFormat="1" x14ac:dyDescent="0.2">
      <c r="A19" s="54"/>
      <c r="B19" s="294"/>
      <c r="C19" s="295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9"/>
      <c r="Q19" s="49"/>
      <c r="R19" s="297"/>
      <c r="S19" s="54"/>
      <c r="T19" s="381"/>
      <c r="Z19" s="387"/>
    </row>
    <row r="20" spans="1:26" s="298" customFormat="1" x14ac:dyDescent="0.2">
      <c r="A20" s="54"/>
      <c r="B20" s="294"/>
      <c r="C20" s="295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9"/>
      <c r="Q20" s="49"/>
      <c r="R20" s="297"/>
      <c r="S20" s="54"/>
      <c r="T20" s="381"/>
      <c r="Z20" s="387"/>
    </row>
    <row r="21" spans="1:26" s="298" customFormat="1" x14ac:dyDescent="0.2">
      <c r="A21" s="54"/>
      <c r="B21" s="294"/>
      <c r="C21" s="295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165"/>
      <c r="Q21" s="165"/>
      <c r="R21" s="297"/>
      <c r="S21" s="54"/>
      <c r="T21" s="381"/>
      <c r="Z21" s="387"/>
    </row>
    <row r="22" spans="1:26" s="298" customFormat="1" x14ac:dyDescent="0.2">
      <c r="A22" s="54"/>
      <c r="B22" s="294"/>
      <c r="C22" s="295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316"/>
      <c r="Q22" s="316"/>
      <c r="R22" s="297"/>
      <c r="S22" s="54"/>
      <c r="T22" s="381"/>
      <c r="Z22" s="387"/>
    </row>
    <row r="23" spans="1:26" s="298" customFormat="1" x14ac:dyDescent="0.2">
      <c r="A23" s="54"/>
      <c r="B23" s="294"/>
      <c r="C23" s="29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316"/>
      <c r="Q23" s="316"/>
      <c r="R23" s="297"/>
      <c r="S23" s="54"/>
      <c r="T23" s="381"/>
      <c r="Z23" s="387"/>
    </row>
    <row r="24" spans="1:26" s="298" customFormat="1" x14ac:dyDescent="0.2">
      <c r="A24" s="54"/>
      <c r="B24" s="294"/>
      <c r="C24" s="295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316"/>
      <c r="Q24" s="316"/>
      <c r="R24" s="297"/>
      <c r="S24" s="54"/>
      <c r="T24" s="381"/>
      <c r="Z24" s="387"/>
    </row>
    <row r="25" spans="1:26" s="298" customFormat="1" x14ac:dyDescent="0.2">
      <c r="A25" s="54"/>
      <c r="B25" s="294"/>
      <c r="C25" s="295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316"/>
      <c r="Q25" s="49"/>
      <c r="R25" s="297"/>
      <c r="S25" s="54"/>
      <c r="T25" s="381"/>
      <c r="Z25" s="387"/>
    </row>
    <row r="26" spans="1:26" s="298" customFormat="1" x14ac:dyDescent="0.2">
      <c r="A26" s="54"/>
      <c r="B26" s="294"/>
      <c r="C26" s="295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316"/>
      <c r="Q26" s="316"/>
      <c r="R26" s="297"/>
      <c r="S26" s="54"/>
      <c r="T26" s="381"/>
      <c r="Z26" s="387"/>
    </row>
    <row r="27" spans="1:26" s="298" customFormat="1" x14ac:dyDescent="0.2">
      <c r="A27" s="54"/>
      <c r="B27" s="294"/>
      <c r="C27" s="295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49"/>
      <c r="Q27" s="49"/>
      <c r="R27" s="299"/>
      <c r="S27" s="54"/>
      <c r="T27" s="381"/>
      <c r="Z27" s="387"/>
    </row>
    <row r="28" spans="1:26" s="44" customFormat="1" ht="15" customHeight="1" x14ac:dyDescent="0.2">
      <c r="A28" s="54"/>
      <c r="B28" s="294"/>
      <c r="C28" s="295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96"/>
      <c r="P28" s="49"/>
      <c r="Q28" s="49"/>
      <c r="R28" s="296"/>
      <c r="S28" s="54"/>
      <c r="T28" s="380"/>
      <c r="U28" s="54"/>
      <c r="Z28" s="376"/>
    </row>
    <row r="29" spans="1:26" s="298" customFormat="1" x14ac:dyDescent="0.2">
      <c r="A29" s="54"/>
      <c r="B29" s="294"/>
      <c r="C29" s="295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99"/>
      <c r="P29" s="316"/>
      <c r="Q29" s="316"/>
      <c r="R29" s="299"/>
      <c r="S29" s="54"/>
      <c r="T29" s="381"/>
      <c r="U29" s="54"/>
      <c r="Z29" s="387"/>
    </row>
    <row r="30" spans="1:26" s="44" customFormat="1" x14ac:dyDescent="0.2">
      <c r="A30" s="54"/>
      <c r="B30" s="294"/>
      <c r="C30" s="295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49"/>
      <c r="Q30" s="316"/>
      <c r="R30" s="165"/>
      <c r="S30" s="54"/>
      <c r="T30" s="380"/>
      <c r="U30" s="54"/>
      <c r="Z30" s="376"/>
    </row>
    <row r="31" spans="1:26" s="298" customFormat="1" x14ac:dyDescent="0.2">
      <c r="A31" s="54"/>
      <c r="B31" s="294"/>
      <c r="C31" s="295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99"/>
      <c r="P31" s="49"/>
      <c r="Q31" s="49"/>
      <c r="R31" s="299"/>
      <c r="S31" s="54"/>
      <c r="T31" s="381"/>
      <c r="U31" s="54"/>
      <c r="Z31" s="387"/>
    </row>
    <row r="32" spans="1:26" s="44" customFormat="1" ht="15" customHeight="1" x14ac:dyDescent="0.2">
      <c r="A32" s="54"/>
      <c r="B32" s="294"/>
      <c r="C32" s="295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96"/>
      <c r="P32" s="49"/>
      <c r="Q32" s="317"/>
      <c r="R32" s="296"/>
      <c r="S32" s="54"/>
      <c r="T32" s="380"/>
      <c r="U32" s="54"/>
      <c r="Z32" s="376"/>
    </row>
    <row r="33" spans="1:26" s="298" customFormat="1" x14ac:dyDescent="0.2">
      <c r="A33" s="54"/>
      <c r="B33" s="294"/>
      <c r="C33" s="295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297"/>
      <c r="P33" s="316"/>
      <c r="Q33" s="316"/>
      <c r="R33" s="299"/>
      <c r="S33" s="54"/>
      <c r="T33" s="381"/>
      <c r="U33" s="54"/>
      <c r="Z33" s="387"/>
    </row>
    <row r="34" spans="1:26" s="44" customFormat="1" ht="15" customHeight="1" x14ac:dyDescent="0.2">
      <c r="A34" s="54"/>
      <c r="B34" s="294"/>
      <c r="C34" s="295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165"/>
      <c r="P34" s="49"/>
      <c r="Q34" s="165"/>
      <c r="R34" s="296"/>
      <c r="S34" s="54"/>
      <c r="T34" s="380"/>
      <c r="Z34" s="376"/>
    </row>
    <row r="35" spans="1:26" s="44" customFormat="1" x14ac:dyDescent="0.2">
      <c r="A35" s="54"/>
      <c r="B35" s="294"/>
      <c r="C35" s="295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315"/>
      <c r="Q35" s="49"/>
      <c r="R35" s="296"/>
      <c r="S35" s="54"/>
      <c r="T35" s="380"/>
      <c r="Z35" s="376"/>
    </row>
    <row r="36" spans="1:26" s="44" customFormat="1" x14ac:dyDescent="0.2">
      <c r="A36" s="54"/>
      <c r="B36" s="294"/>
      <c r="C36" s="295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97"/>
      <c r="P36" s="316"/>
      <c r="Q36" s="316"/>
      <c r="R36" s="296"/>
      <c r="S36" s="54"/>
      <c r="T36" s="380"/>
      <c r="Z36" s="376"/>
    </row>
    <row r="37" spans="1:26" s="44" customFormat="1" ht="15" customHeight="1" x14ac:dyDescent="0.2">
      <c r="A37" s="54"/>
      <c r="B37" s="294"/>
      <c r="C37" s="295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296"/>
      <c r="P37" s="316"/>
      <c r="Q37" s="316"/>
      <c r="R37" s="296"/>
      <c r="S37" s="54"/>
      <c r="T37" s="380"/>
      <c r="Z37" s="376"/>
    </row>
    <row r="38" spans="1:26" s="44" customFormat="1" ht="15" customHeight="1" x14ac:dyDescent="0.2">
      <c r="A38" s="54"/>
      <c r="B38" s="294"/>
      <c r="C38" s="29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296"/>
      <c r="P38" s="316"/>
      <c r="Q38" s="316"/>
      <c r="R38" s="296"/>
      <c r="S38" s="54"/>
      <c r="T38" s="380"/>
      <c r="Z38" s="376"/>
    </row>
    <row r="39" spans="1:26" s="44" customFormat="1" x14ac:dyDescent="0.2">
      <c r="A39" s="54"/>
      <c r="B39" s="294"/>
      <c r="C39" s="29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165"/>
      <c r="P39" s="316"/>
      <c r="Q39" s="316"/>
      <c r="R39" s="165"/>
      <c r="S39" s="54"/>
      <c r="T39" s="380"/>
      <c r="Z39" s="376"/>
    </row>
    <row r="40" spans="1:26" s="44" customFormat="1" ht="15" customHeight="1" x14ac:dyDescent="0.2">
      <c r="A40" s="54"/>
      <c r="B40" s="294"/>
      <c r="C40" s="29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296"/>
      <c r="P40" s="316"/>
      <c r="Q40" s="316"/>
      <c r="R40" s="296"/>
      <c r="S40" s="54"/>
      <c r="T40" s="380"/>
      <c r="Z40" s="376"/>
    </row>
    <row r="41" spans="1:26" s="44" customFormat="1" x14ac:dyDescent="0.2">
      <c r="A41" s="54"/>
      <c r="B41" s="294"/>
      <c r="C41" s="29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165"/>
      <c r="P41" s="316"/>
      <c r="Q41" s="316"/>
      <c r="R41" s="165"/>
      <c r="S41" s="54"/>
      <c r="T41" s="380"/>
      <c r="Z41" s="376"/>
    </row>
    <row r="42" spans="1:26" s="44" customFormat="1" x14ac:dyDescent="0.2">
      <c r="A42" s="54"/>
      <c r="B42" s="294"/>
      <c r="C42" s="29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296"/>
      <c r="P42" s="316"/>
      <c r="Q42" s="316"/>
      <c r="R42" s="296"/>
      <c r="S42" s="54"/>
      <c r="T42" s="380"/>
      <c r="Z42" s="376"/>
    </row>
    <row r="43" spans="1:26" s="44" customFormat="1" x14ac:dyDescent="0.2">
      <c r="A43" s="54"/>
      <c r="B43" s="294"/>
      <c r="C43" s="29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165"/>
      <c r="P43" s="165"/>
      <c r="Q43" s="165"/>
      <c r="R43" s="165"/>
      <c r="S43" s="54"/>
      <c r="T43" s="380"/>
      <c r="Z43" s="376"/>
    </row>
    <row r="44" spans="1:26" s="298" customFormat="1" x14ac:dyDescent="0.2">
      <c r="A44" s="54"/>
      <c r="B44" s="294"/>
      <c r="C44" s="295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165"/>
      <c r="P44" s="317"/>
      <c r="Q44" s="317"/>
      <c r="R44" s="165"/>
      <c r="S44" s="54"/>
      <c r="T44" s="381"/>
      <c r="Z44" s="387"/>
    </row>
    <row r="45" spans="1:26" s="298" customFormat="1" x14ac:dyDescent="0.2">
      <c r="A45" s="54"/>
      <c r="B45" s="294"/>
      <c r="C45" s="295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296"/>
      <c r="P45" s="316"/>
      <c r="Q45" s="49"/>
      <c r="R45" s="296"/>
      <c r="S45" s="54"/>
      <c r="T45" s="381"/>
      <c r="Z45" s="387"/>
    </row>
    <row r="46" spans="1:26" s="298" customFormat="1" x14ac:dyDescent="0.2">
      <c r="A46" s="54"/>
      <c r="B46" s="294"/>
      <c r="C46" s="295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296"/>
      <c r="P46" s="316"/>
      <c r="Q46" s="49"/>
      <c r="R46" s="296"/>
      <c r="S46" s="54"/>
      <c r="T46" s="381"/>
      <c r="Z46" s="387"/>
    </row>
    <row r="47" spans="1:26" s="298" customFormat="1" x14ac:dyDescent="0.2">
      <c r="A47" s="54"/>
      <c r="B47" s="294"/>
      <c r="C47" s="295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65"/>
      <c r="P47" s="49"/>
      <c r="Q47" s="317"/>
      <c r="R47" s="165"/>
      <c r="S47" s="54"/>
      <c r="T47" s="381"/>
      <c r="Z47" s="387"/>
    </row>
    <row r="48" spans="1:26" s="13" customFormat="1" x14ac:dyDescent="0.2">
      <c r="A48" s="70"/>
      <c r="C48" s="70"/>
      <c r="D48" s="253"/>
      <c r="E48" s="253"/>
      <c r="F48" s="253"/>
      <c r="G48" s="253"/>
      <c r="O48" s="254"/>
      <c r="P48" s="318"/>
      <c r="Q48" s="318"/>
      <c r="R48" s="254"/>
      <c r="S48" s="268"/>
      <c r="T48" s="254"/>
      <c r="Z48" s="386"/>
    </row>
    <row r="49" spans="1:26" s="13" customFormat="1" x14ac:dyDescent="0.2">
      <c r="A49" s="70"/>
      <c r="C49" s="70"/>
      <c r="D49" s="253"/>
      <c r="E49" s="253"/>
      <c r="F49" s="253"/>
      <c r="G49" s="253"/>
      <c r="O49" s="254"/>
      <c r="P49" s="318"/>
      <c r="Q49" s="318"/>
      <c r="R49" s="254"/>
      <c r="S49" s="268"/>
      <c r="T49" s="254"/>
      <c r="Z49" s="386"/>
    </row>
    <row r="50" spans="1:26" s="13" customFormat="1" x14ac:dyDescent="0.2">
      <c r="A50" s="70"/>
      <c r="C50" s="70"/>
      <c r="D50" s="253"/>
      <c r="E50" s="253"/>
      <c r="F50" s="253"/>
      <c r="G50" s="253"/>
      <c r="O50" s="254"/>
      <c r="P50" s="318"/>
      <c r="Q50" s="318"/>
      <c r="R50" s="254"/>
      <c r="S50" s="268"/>
      <c r="T50" s="254"/>
      <c r="Z50" s="386"/>
    </row>
    <row r="51" spans="1:26" s="13" customFormat="1" x14ac:dyDescent="0.2">
      <c r="A51" s="70"/>
      <c r="C51" s="70"/>
      <c r="D51" s="253"/>
      <c r="E51" s="253"/>
      <c r="F51" s="253"/>
      <c r="G51" s="253"/>
      <c r="O51" s="254"/>
      <c r="P51" s="318"/>
      <c r="Q51" s="318"/>
      <c r="R51" s="254"/>
      <c r="S51" s="268"/>
      <c r="T51" s="254"/>
      <c r="Z51" s="386"/>
    </row>
    <row r="52" spans="1:26" s="13" customFormat="1" x14ac:dyDescent="0.2">
      <c r="A52" s="70"/>
      <c r="C52" s="70"/>
      <c r="D52" s="253"/>
      <c r="E52" s="253"/>
      <c r="F52" s="253"/>
      <c r="G52" s="253"/>
      <c r="O52" s="254"/>
      <c r="P52" s="318"/>
      <c r="Q52" s="318"/>
      <c r="R52" s="254"/>
      <c r="S52" s="268"/>
      <c r="T52" s="254"/>
      <c r="Z52" s="386"/>
    </row>
    <row r="53" spans="1:26" s="13" customFormat="1" x14ac:dyDescent="0.2">
      <c r="A53" s="70"/>
      <c r="C53" s="70"/>
      <c r="D53" s="253"/>
      <c r="E53" s="253"/>
      <c r="F53" s="253"/>
      <c r="G53" s="253"/>
      <c r="O53" s="254"/>
      <c r="P53" s="318"/>
      <c r="Q53" s="318"/>
      <c r="R53" s="254"/>
      <c r="S53" s="268"/>
      <c r="T53" s="254"/>
      <c r="Z53" s="386"/>
    </row>
    <row r="54" spans="1:26" s="13" customFormat="1" x14ac:dyDescent="0.2">
      <c r="A54" s="70"/>
      <c r="C54" s="70"/>
      <c r="D54" s="253"/>
      <c r="E54" s="253"/>
      <c r="F54" s="253"/>
      <c r="G54" s="253"/>
      <c r="O54" s="254"/>
      <c r="P54" s="318"/>
      <c r="Q54" s="318"/>
      <c r="R54" s="254"/>
      <c r="S54" s="268"/>
      <c r="T54" s="254"/>
      <c r="Z54" s="386"/>
    </row>
    <row r="55" spans="1:26" s="13" customFormat="1" x14ac:dyDescent="0.2">
      <c r="A55" s="70"/>
      <c r="C55" s="70"/>
      <c r="D55" s="253"/>
      <c r="E55" s="253"/>
      <c r="F55" s="253"/>
      <c r="G55" s="253"/>
      <c r="O55" s="254"/>
      <c r="P55" s="318"/>
      <c r="Q55" s="318"/>
      <c r="R55" s="254"/>
      <c r="S55" s="268"/>
      <c r="T55" s="254"/>
      <c r="Z55" s="386"/>
    </row>
    <row r="56" spans="1:26" s="13" customFormat="1" x14ac:dyDescent="0.2">
      <c r="A56" s="70"/>
      <c r="C56" s="70"/>
      <c r="D56" s="253"/>
      <c r="E56" s="253"/>
      <c r="F56" s="253"/>
      <c r="G56" s="253"/>
      <c r="O56" s="254"/>
      <c r="P56" s="318"/>
      <c r="Q56" s="318"/>
      <c r="R56" s="254"/>
      <c r="S56" s="268"/>
      <c r="T56" s="254"/>
      <c r="Z56" s="386"/>
    </row>
    <row r="57" spans="1:26" s="13" customFormat="1" x14ac:dyDescent="0.2">
      <c r="A57" s="70"/>
      <c r="C57" s="70"/>
      <c r="D57" s="253"/>
      <c r="E57" s="253"/>
      <c r="F57" s="253"/>
      <c r="G57" s="253"/>
      <c r="O57" s="254"/>
      <c r="P57" s="318"/>
      <c r="Q57" s="318"/>
      <c r="R57" s="254"/>
      <c r="S57" s="268"/>
      <c r="T57" s="254"/>
      <c r="Z57" s="386"/>
    </row>
    <row r="58" spans="1:26" s="13" customFormat="1" x14ac:dyDescent="0.2">
      <c r="A58" s="70"/>
      <c r="C58" s="70"/>
      <c r="D58" s="253"/>
      <c r="E58" s="253"/>
      <c r="F58" s="253"/>
      <c r="G58" s="253"/>
      <c r="O58" s="254"/>
      <c r="P58" s="318"/>
      <c r="Q58" s="318"/>
      <c r="R58" s="254"/>
      <c r="S58" s="268"/>
      <c r="T58" s="254"/>
      <c r="Z58" s="386"/>
    </row>
    <row r="59" spans="1:26" s="13" customFormat="1" x14ac:dyDescent="0.2">
      <c r="A59" s="70"/>
      <c r="C59" s="70"/>
      <c r="D59" s="253"/>
      <c r="E59" s="253"/>
      <c r="F59" s="253"/>
      <c r="G59" s="253"/>
      <c r="O59" s="254"/>
      <c r="P59" s="318"/>
      <c r="Q59" s="318"/>
      <c r="R59" s="254"/>
      <c r="S59" s="268"/>
      <c r="T59" s="254"/>
      <c r="Z59" s="386"/>
    </row>
    <row r="60" spans="1:26" s="13" customFormat="1" x14ac:dyDescent="0.2">
      <c r="A60" s="70"/>
      <c r="C60" s="70"/>
      <c r="D60" s="253"/>
      <c r="E60" s="253"/>
      <c r="F60" s="253"/>
      <c r="G60" s="253"/>
      <c r="O60" s="254"/>
      <c r="P60" s="318"/>
      <c r="Q60" s="318"/>
      <c r="R60" s="254"/>
      <c r="S60" s="268"/>
      <c r="T60" s="254"/>
      <c r="Z60" s="386"/>
    </row>
    <row r="61" spans="1:26" s="13" customFormat="1" x14ac:dyDescent="0.2">
      <c r="A61" s="70"/>
      <c r="C61" s="70"/>
      <c r="D61" s="253"/>
      <c r="E61" s="253"/>
      <c r="F61" s="253"/>
      <c r="G61" s="253"/>
      <c r="O61" s="254"/>
      <c r="P61" s="318"/>
      <c r="Q61" s="318"/>
      <c r="R61" s="254"/>
      <c r="S61" s="268"/>
      <c r="T61" s="254"/>
      <c r="Z61" s="386"/>
    </row>
    <row r="62" spans="1:26" x14ac:dyDescent="0.2">
      <c r="P62" s="318"/>
      <c r="Q62" s="318"/>
    </row>
  </sheetData>
  <mergeCells count="6">
    <mergeCell ref="A3:M3"/>
    <mergeCell ref="K1:M1"/>
    <mergeCell ref="K5:M5"/>
    <mergeCell ref="H5:J5"/>
    <mergeCell ref="C1:J1"/>
    <mergeCell ref="D5:G5"/>
  </mergeCells>
  <phoneticPr fontId="9" type="noConversion"/>
  <conditionalFormatting sqref="D8:D47 H8:H47 R8 V8">
    <cfRule type="cellIs" dxfId="14" priority="6" stopIfTrue="1" operator="greaterThanOrEqual">
      <formula>300</formula>
    </cfRule>
  </conditionalFormatting>
  <conditionalFormatting sqref="E8:E47 I8:I47 S8:S16 W8:W15">
    <cfRule type="cellIs" dxfId="13" priority="7" stopIfTrue="1" operator="greaterThanOrEqual">
      <formula>150</formula>
    </cfRule>
  </conditionalFormatting>
  <conditionalFormatting sqref="K8:K47">
    <cfRule type="cellIs" dxfId="12" priority="8" stopIfTrue="1" operator="greaterThanOrEqual">
      <formula>600</formula>
    </cfRule>
  </conditionalFormatting>
  <conditionalFormatting sqref="L8:L47">
    <cfRule type="cellIs" dxfId="11" priority="9" stopIfTrue="1" operator="greaterThanOrEqual">
      <formula>300</formula>
    </cfRule>
  </conditionalFormatting>
  <conditionalFormatting sqref="M8:M47">
    <cfRule type="cellIs" dxfId="10" priority="10" stopIfTrue="1" operator="greaterThanOrEqual">
      <formula>1000</formula>
    </cfRule>
    <cfRule type="cellIs" dxfId="9" priority="11" stopIfTrue="1" operator="greaterThanOrEqual">
      <formula>900</formula>
    </cfRule>
    <cfRule type="cellIs" dxfId="8" priority="12" stopIfTrue="1" operator="greaterThanOrEqual">
      <formula>800</formula>
    </cfRule>
  </conditionalFormatting>
  <conditionalFormatting sqref="F8:F47 J8:J47 T8 X8">
    <cfRule type="cellIs" dxfId="7" priority="13" stopIfTrue="1" operator="greaterThanOrEqual">
      <formula>500</formula>
    </cfRule>
    <cfRule type="cellIs" dxfId="6" priority="14" stopIfTrue="1" operator="greaterThanOrEqual">
      <formula>450</formula>
    </cfRule>
    <cfRule type="cellIs" dxfId="5" priority="15" stopIfTrue="1" operator="greaterThanOrEqual">
      <formula>400</formula>
    </cfRule>
  </conditionalFormatting>
  <conditionalFormatting sqref="P1:P1048576">
    <cfRule type="cellIs" dxfId="4" priority="4" operator="equal">
      <formula>"n"</formula>
    </cfRule>
    <cfRule type="cellIs" dxfId="3" priority="5" operator="equal">
      <formula>"j"</formula>
    </cfRule>
  </conditionalFormatting>
  <conditionalFormatting sqref="C1:C1048576">
    <cfRule type="cellIs" dxfId="2" priority="1" operator="equal">
      <formula>"OeNB"</formula>
    </cfRule>
    <cfRule type="cellIs" dxfId="1" priority="2" operator="equal">
      <formula>"BAWAG/PSK"</formula>
    </cfRule>
    <cfRule type="cellIs" dxfId="0" priority="3" operator="equal">
      <formula>"BA"</formula>
    </cfRule>
  </conditionalFormatting>
  <printOptions horizontalCentered="1"/>
  <pageMargins left="0.39370078740157483" right="0.19685039370078741" top="0.78740157480314965" bottom="0.78740157480314965" header="0.39370078740157483" footer="0.39370078740157483"/>
  <pageSetup paperSize="9" scale="80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Deckblatt</vt:lpstr>
      <vt:lpstr>Startplan</vt:lpstr>
      <vt:lpstr>MIX</vt:lpstr>
      <vt:lpstr>Mannschaft</vt:lpstr>
      <vt:lpstr>EW-HERREN</vt:lpstr>
      <vt:lpstr>EW-DAMEN</vt:lpstr>
      <vt:lpstr>'EW-DAMEN'!Druckbereich</vt:lpstr>
      <vt:lpstr>'EW-HERREN'!Druckbereich</vt:lpstr>
      <vt:lpstr>Mannschaft!Druckbereich</vt:lpstr>
      <vt:lpstr>MIX!Druckbereich</vt:lpstr>
      <vt:lpstr>Startplan!Druckbereich</vt:lpstr>
      <vt:lpstr>'EW-HERREN'!Drucktitel</vt:lpstr>
      <vt:lpstr>Mannschaft!Drucktitel</vt:lpstr>
      <vt:lpstr>MIX!Drucktitel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2015-07-14T10:26:57Z</dcterms:created>
  <dcterms:modified xsi:type="dcterms:W3CDTF">2015-07-14T10:38:56Z</dcterms:modified>
</cp:coreProperties>
</file>